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116ef1d824f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4a8219006929459b"/>
    <x:sheet xmlns:r="http://schemas.openxmlformats.org/officeDocument/2006/relationships" name="Comparison" sheetId="2" r:id="R61285686f66548d2"/>
    <x:sheet xmlns:r="http://schemas.openxmlformats.org/officeDocument/2006/relationships" name="Rates" sheetId="3" r:id="R69771f1043904a87"/>
    <x:sheet xmlns:r="http://schemas.openxmlformats.org/officeDocument/2006/relationships" name="Notes" sheetId="4" r:id="R7c0e7901b47446e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$0.0000"/>
    <x:numFmt numFmtId="201" formatCode="$#,##0.00"/>
    <x:numFmt numFmtId="202" formatCode="#,##0"/>
    <x:numFmt numFmtId="203" formatCode="$0.000000"/>
  </x:numFmts>
  <x:fonts count="14">
    <x:font>
      <x:sz val="11"/>
      <x:name val="Carlito"/>
    </x:font>
    <x:font>
      <x:sz val="10"/>
      <x:color rgb="FF1F2937"/>
      <x:name val="Arial"/>
    </x:font>
    <x:font>
      <x:b/>
      <x:sz val="14"/>
      <x:color rgb="FF1F2937"/>
      <x:name val="Arial"/>
    </x:font>
    <x:font>
      <x:i/>
      <x:sz val="10"/>
      <x:color rgb="FF4B5563"/>
      <x:name val="Arial"/>
    </x:font>
    <x:font>
      <x:i/>
      <x:sz val="9"/>
      <x:color rgb="FF6B7280"/>
      <x:name val="Arial"/>
    </x:font>
    <x:font>
      <x:b/>
      <x:sz val="10"/>
      <x:color rgb="FFFFFFFF"/>
      <x:name val="Arial"/>
    </x:font>
    <x:font>
      <x:b/>
      <x:sz val="16"/>
      <x:color rgb="FF1F2937"/>
      <x:name val="Arial"/>
    </x:font>
    <x:font>
      <x:i/>
      <x:sz val="11"/>
      <x:color rgb="FF4B5563"/>
      <x:name val="Arial"/>
    </x:font>
    <x:font>
      <x:sz val="10"/>
      <x:color rgb="FF4B5563"/>
      <x:name val="Arial"/>
    </x:font>
    <x:font>
      <x:b/>
      <x:sz val="10"/>
      <x:color rgb="FF1F4E78"/>
      <x:name val="Arial"/>
    </x:font>
    <x:font>
      <x:b/>
      <x:sz val="13"/>
      <x:color rgb="FF1F2937"/>
      <x:name val="Arial"/>
    </x:font>
    <x:font>
      <x:b/>
      <x:sz val="11"/>
      <x:color rgb="FFFFFFFF"/>
      <x:name val="Arial"/>
    </x:font>
    <x:font>
      <x:sz val="10"/>
      <x:color rgb="FF374151"/>
      <x:name val="Arial"/>
    </x:font>
    <x:font>
      <x:sz val="11"/>
      <x:name val="Arial"/>
    </x:font>
  </x:fonts>
  <x:fills count="7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F3F7FB"/>
      </x:patternFill>
    </x:fill>
    <x:fill>
      <x:patternFill patternType="solid">
        <x:fgColor rgb="FFFFF2CC"/>
      </x:patternFill>
    </x:fill>
    <x:fill>
      <x:patternFill patternType="solid">
        <x:fgColor rgb="FF5B9BD5"/>
      </x:patternFill>
    </x:fill>
  </x:fills>
  <x:borders count="5">
    <x:border/>
    <x:border>
      <x:bottom style="thin">
        <x:color rgb="FFD9E2F3"/>
      </x:bottom>
    </x:border>
    <x:border>
      <x:top style="thin">
        <x:color rgb="FFD9E2F3"/>
      </x:top>
      <x:bottom style="thin">
        <x:color rgb="FFD9E2F3"/>
      </x:bottom>
    </x:border>
    <x:border>
      <x:left style="thin">
        <x:color rgb="FFB4C7E7"/>
      </x:left>
      <x:top style="thin">
        <x:color rgb="FFB4C7E7"/>
      </x:top>
      <x:bottom style="thin">
        <x:color rgb="FFB4C7E7"/>
      </x:bottom>
    </x:border>
    <x:border>
      <x:right style="thin">
        <x:color rgb="FFB4C7E7"/>
      </x:right>
      <x:top style="thin">
        <x:color rgb="FFB4C7E7"/>
      </x:top>
      <x:bottom style="thin">
        <x:color rgb="FFB4C7E7"/>
      </x:bottom>
    </x:border>
  </x:borders>
  <x:cellStyleXfs count="1">
    <x:xf numFmtId="0" fontId="0" fillId="0" borderId="0"/>
  </x:cellStyleXfs>
  <x:cellXfs count="10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5" fillId="2" borderId="0" xfId="0" applyNumberFormat="1" applyFont="1" applyFill="1" applyBorder="1"/>
    <x:xf numFmtId="0" fontId="5" fillId="2" borderId="0" xfId="0" applyNumberFormat="1" applyFont="1" applyFill="1" applyBorder="1" applyAlignment="1">
      <x:alignment wrapText="1"/>
    </x:xf>
    <x:xf numFmtId="0" fontId="5" fillId="2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0" fontId="5" fillId="2" borderId="1" xfId="0" applyNumberFormat="1" applyFont="1" applyFill="1" applyBorder="1" applyAlignment="1">
      <x:alignment vertical="center" wrapText="1"/>
    </x:xf>
    <x:xf numFmtId="0" fontId="1" fillId="0" borderId="2" xfId="0" applyNumberFormat="1" applyFont="1" applyFill="1" applyBorder="1"/>
    <x:xf numFmtId="200" fontId="1" fillId="0" borderId="2" xfId="0" applyNumberFormat="1" applyFont="1" applyFill="1" applyBorder="1"/>
    <x:xf numFmtId="202" fontId="1" fillId="0" borderId="2" xfId="0" applyNumberFormat="1" applyFont="1" applyFill="1" applyBorder="1"/>
    <x:xf numFmtId="201" fontId="1" fillId="0" borderId="2" xfId="0" applyNumberFormat="1" applyFont="1" applyFill="1" applyBorder="1"/>
    <x:xf numFmtId="0" fontId="6" fillId="0" borderId="0" xfId="0" applyNumberFormat="1" applyFont="1" applyFill="1" applyBorder="1"/>
    <x:xf numFmtId="0" fontId="7" fillId="0" borderId="0" xfId="0" applyNumberFormat="1" applyFont="1" applyFill="1" applyBorder="1"/>
    <x:xf numFmtId="0" fontId="8" fillId="0" borderId="0" xfId="0" applyNumberFormat="1" applyFont="1" applyFill="1" applyBorder="1"/>
    <x:xf numFmtId="0" fontId="8" fillId="0" borderId="0" xfId="0" applyNumberFormat="1" applyFont="1" applyFill="1" applyBorder="1" applyAlignment="1">
      <x:alignment wrapText="1"/>
    </x:xf>
    <x:xf numFmtId="0" fontId="0" fillId="3" borderId="0" xfId="0" applyNumberFormat="1" applyFont="1" applyFill="1" applyBorder="1"/>
    <x:xf numFmtId="0" fontId="9" fillId="3" borderId="0" xfId="0" applyNumberFormat="1" applyFont="1" applyFill="1" applyBorder="1"/>
    <x:xf numFmtId="0" fontId="9" fillId="3" borderId="0" xfId="0" applyNumberFormat="1" applyFont="1" applyFill="1" applyBorder="1" applyAlignment="1">
      <x:alignment horizontal="center"/>
    </x:xf>
    <x:xf numFmtId="0" fontId="9" fillId="3" borderId="0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10" fillId="4" borderId="0" xfId="0" applyNumberFormat="1" applyFont="1" applyFill="1" applyBorder="1"/>
    <x:xf numFmtId="0" fontId="10" fillId="4" borderId="3" xfId="0" applyNumberFormat="1" applyFont="1" applyFill="1" applyBorder="1"/>
    <x:xf numFmtId="0" fontId="10" fillId="4" borderId="4" xfId="0" applyNumberFormat="1" applyFont="1" applyFill="1" applyBorder="1"/>
    <x:xf numFmtId="0" fontId="10" fillId="4" borderId="3" xfId="0" applyNumberFormat="1" applyFont="1" applyFill="1" applyBorder="1" applyAlignment="1">
      <x:alignment horizontal="center"/>
    </x:xf>
    <x:xf numFmtId="0" fontId="10" fillId="4" borderId="4" xfId="0" applyNumberFormat="1" applyFont="1" applyFill="1" applyBorder="1" applyAlignment="1">
      <x:alignment horizontal="center"/>
    </x:xf>
    <x:xf numFmtId="0" fontId="10" fillId="4" borderId="3" xfId="0" applyNumberFormat="1" applyFont="1" applyFill="1" applyBorder="1" applyAlignment="1">
      <x:alignment horizontal="center" vertical="center"/>
    </x:xf>
    <x:xf numFmtId="0" fontId="10" fillId="4" borderId="4" xfId="0" applyNumberFormat="1" applyFont="1" applyFill="1" applyBorder="1" applyAlignment="1">
      <x:alignment horizontal="center" vertical="center"/>
    </x:xf>
    <x:xf numFmtId="200" fontId="10" fillId="4" borderId="3" xfId="0" applyNumberFormat="1" applyFont="1" applyFill="1" applyBorder="1" applyAlignment="1">
      <x:alignment horizontal="center" vertical="center"/>
    </x:xf>
    <x:xf numFmtId="200" fontId="10" fillId="4" borderId="4" xfId="0" applyNumberFormat="1" applyFont="1" applyFill="1" applyBorder="1" applyAlignment="1">
      <x:alignment horizontal="center" vertical="center"/>
    </x:xf>
    <x:xf numFmtId="202" fontId="10" fillId="4" borderId="3" xfId="0" applyNumberFormat="1" applyFont="1" applyFill="1" applyBorder="1" applyAlignment="1">
      <x:alignment horizontal="center" vertical="center"/>
    </x:xf>
    <x:xf numFmtId="202" fontId="10" fillId="4" borderId="4" xfId="0" applyNumberFormat="1" applyFont="1" applyFill="1" applyBorder="1" applyAlignment="1">
      <x:alignment horizontal="center" vertical="center"/>
    </x:xf>
    <x:xf numFmtId="0" fontId="0" fillId="2" borderId="0" xfId="0" applyNumberFormat="1" applyFont="1" applyFill="1" applyBorder="1"/>
    <x:xf numFmtId="0" fontId="11" fillId="2" borderId="0" xfId="0" applyNumberFormat="1" applyFont="1" applyFill="1" applyBorder="1"/>
    <x:xf numFmtId="0" fontId="12" fillId="0" borderId="0" xfId="0" applyNumberFormat="1" applyFont="1" applyFill="1" applyBorder="1"/>
    <x:xf numFmtId="0" fontId="12" fillId="0" borderId="0" xfId="0" applyNumberFormat="1" applyFont="1" applyFill="1" applyBorder="1" applyAlignment="1">
      <x:alignment vertical="center"/>
    </x:xf>
    <x:xf numFmtId="0" fontId="0" fillId="5" borderId="0" xfId="0" applyNumberFormat="1" applyFont="1" applyFill="1" applyBorder="1"/>
    <x:xf numFmtId="0" fontId="1" fillId="5" borderId="0" xfId="0" applyNumberFormat="1" applyFont="1" applyFill="1" applyBorder="1"/>
    <x:xf numFmtId="0" fontId="1" fillId="5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vertical="center"/>
    </x:xf>
    <x:xf numFmtId="200" fontId="1" fillId="4" borderId="0" xfId="0" applyNumberFormat="1" applyFont="1" applyFill="1" applyBorder="1" applyAlignment="1">
      <x:alignment vertical="center"/>
    </x:xf>
    <x:xf numFmtId="202" fontId="1" fillId="4" borderId="0" xfId="0" applyNumberFormat="1" applyFont="1" applyFill="1" applyBorder="1" applyAlignment="1">
      <x:alignment vertical="center"/>
    </x:xf>
    <x:xf numFmtId="201" fontId="1" fillId="4" borderId="0" xfId="0" applyNumberFormat="1" applyFont="1" applyFill="1" applyBorder="1" applyAlignment="1">
      <x:alignment vertical="center"/>
    </x:xf>
    <x:xf numFmtId="0" fontId="12" fillId="0" borderId="1" xfId="0" applyNumberFormat="1" applyFont="1" applyFill="1" applyBorder="1" applyAlignment="1">
      <x:alignment vertical="center"/>
    </x:xf>
    <x:xf numFmtId="0" fontId="1" fillId="5" borderId="1" xfId="0" applyNumberFormat="1" applyFont="1" applyFill="1" applyBorder="1" applyAlignment="1">
      <x:alignment vertical="center"/>
    </x:xf>
    <x:xf numFmtId="0" fontId="12" fillId="0" borderId="2" xfId="0" applyNumberFormat="1" applyFont="1" applyFill="1" applyBorder="1" applyAlignment="1">
      <x:alignment vertical="center"/>
    </x:xf>
    <x:xf numFmtId="0" fontId="1" fillId="5" borderId="2" xfId="0" applyNumberFormat="1" applyFont="1" applyFill="1" applyBorder="1" applyAlignment="1">
      <x:alignment vertical="center"/>
    </x:xf>
    <x:xf numFmtId="200" fontId="1" fillId="4" borderId="2" xfId="0" applyNumberFormat="1" applyFont="1" applyFill="1" applyBorder="1" applyAlignment="1">
      <x:alignment vertical="center"/>
    </x:xf>
    <x:xf numFmtId="202" fontId="1" fillId="4" borderId="2" xfId="0" applyNumberFormat="1" applyFont="1" applyFill="1" applyBorder="1" applyAlignment="1">
      <x:alignment vertical="center"/>
    </x:xf>
    <x:xf numFmtId="201" fontId="1" fillId="4" borderId="2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0" xfId="0" applyNumberFormat="1" applyFont="1" applyFill="1" applyBorder="1" applyAlignment="1">
      <x:alignment wrapText="1"/>
    </x:xf>
    <x:xf numFmtId="0" fontId="5" fillId="6" borderId="0" xfId="0" applyNumberFormat="1" applyFont="1" applyFill="1" applyBorder="1" applyAlignment="1">
      <x:alignment horizontal="center" wrapText="1"/>
    </x:xf>
    <x:xf numFmtId="0" fontId="5" fillId="6" borderId="0" xfId="0" applyNumberFormat="1" applyFont="1" applyFill="1" applyBorder="1" applyAlignment="1">
      <x:alignment horizontal="center" vertical="center" wrapText="1"/>
    </x:xf>
    <x:xf numFmtId="202" fontId="0" fillId="0" borderId="0" xfId="0" applyNumberFormat="1" applyFont="1" applyFill="1" applyBorder="1"/>
    <x:xf numFmtId="201" fontId="0" fillId="0" borderId="0" xfId="0" applyNumberFormat="1" applyFont="1" applyFill="1" applyBorder="1"/>
    <x:xf numFmtId="0" fontId="5" fillId="6" borderId="1" xfId="0" applyNumberFormat="1" applyFont="1" applyFill="1" applyBorder="1" applyAlignment="1">
      <x:alignment horizontal="center" vertical="center" wrapText="1"/>
    </x:xf>
    <x:xf numFmtId="202" fontId="0" fillId="0" borderId="2" xfId="0" applyNumberFormat="1" applyFont="1" applyFill="1" applyBorder="1"/>
    <x:xf numFmtId="201" fontId="0" fillId="0" borderId="2" xfId="0" applyNumberFormat="1" applyFont="1" applyFill="1" applyBorder="1"/>
    <x:xf numFmtId="0" fontId="5" fillId="6" borderId="0" xfId="0" applyNumberFormat="1" applyFont="1" applyFill="1" applyBorder="1" applyAlignment="1">
      <x:alignment horizontal="center"/>
    </x:xf>
    <x:xf numFmtId="200" fontId="0" fillId="0" borderId="0" xfId="0" applyNumberFormat="1" applyFont="1" applyFill="1" applyBorder="1"/>
    <x:xf numFmtId="0" fontId="5" fillId="6" borderId="1" xfId="0" applyNumberFormat="1" applyFont="1" applyFill="1" applyBorder="1" applyAlignment="1">
      <x:alignment horizontal="center"/>
    </x:xf>
    <x:xf numFmtId="0" fontId="0" fillId="0" borderId="2" xfId="0" applyNumberFormat="1" applyFont="1" applyFill="1" applyBorder="1"/>
    <x:xf numFmtId="200" fontId="0" fillId="0" borderId="2" xfId="0" applyNumberFormat="1" applyFont="1" applyFill="1" applyBorder="1"/>
    <x:xf numFmtId="0" fontId="12" fillId="0" borderId="0" xfId="0" applyNumberFormat="1" applyFont="1" applyFill="1" applyBorder="1" applyAlignment="1">
      <x:alignment wrapText="1"/>
    </x:xf>
    <x:xf numFmtId="0" fontId="12" fillId="0" borderId="0" xfId="0" applyNumberFormat="1" applyFont="1" applyFill="1" applyBorder="1" applyAlignment="1">
      <x:alignment vertical="center" wrapText="1"/>
    </x:xf>
    <x:xf numFmtId="0" fontId="12" fillId="3" borderId="0" xfId="0" applyNumberFormat="1" applyFont="1" applyFill="1" applyBorder="1" applyAlignment="1">
      <x:alignment vertical="center" wrapText="1"/>
    </x:xf>
    <x:xf numFmtId="0" fontId="9" fillId="3" borderId="0" xfId="0" applyNumberFormat="1" applyFont="1" applyFill="1" applyBorder="1" applyAlignment="1">
      <x:alignment vertical="center" wrapText="1"/>
    </x:xf>
    <x:xf numFmtId="0" fontId="9" fillId="3" borderId="0" xfId="0" applyNumberFormat="1" applyFont="1" applyFill="1" applyBorder="1" applyAlignment="1">
      <x:alignment horizontal="center" vertical="center" wrapText="1"/>
    </x:xf>
    <x:xf numFmtId="0" fontId="13" fillId="0" borderId="0" xfId="0" applyNumberFormat="1" applyFont="1" applyFill="1" applyBorder="1"/>
    <x:xf numFmtId="202" fontId="13" fillId="0" borderId="2" xfId="0" applyNumberFormat="1" applyFont="1" applyFill="1" applyBorder="1"/>
    <x:xf numFmtId="201" fontId="13" fillId="0" borderId="2" xfId="0" applyNumberFormat="1" applyFont="1" applyFill="1" applyBorder="1"/>
    <x:xf numFmtId="0" fontId="13" fillId="0" borderId="2" xfId="0" applyNumberFormat="1" applyFont="1" applyFill="1" applyBorder="1"/>
    <x:xf numFmtId="200" fontId="13" fillId="0" borderId="2" xfId="0" applyNumberFormat="1" applyFont="1" applyFill="1" applyBorder="1"/>
    <x:xf numFmtId="0" fontId="12" fillId="4" borderId="0" xfId="0" applyNumberFormat="1" applyFont="1" applyFill="1" applyBorder="1"/>
    <x:xf numFmtId="0" fontId="12" fillId="4" borderId="0" xfId="0" applyNumberFormat="1" applyFont="1" applyFill="1" applyBorder="1" applyAlignment="1">
      <x:alignment wrapText="1"/>
    </x:xf>
    <x:xf numFmtId="200" fontId="12" fillId="4" borderId="0" xfId="0" applyNumberFormat="1" applyFont="1" applyFill="1" applyBorder="1" applyAlignment="1">
      <x:alignment wrapText="1"/>
    </x:xf>
    <x:xf numFmtId="202" fontId="12" fillId="4" borderId="0" xfId="0" applyNumberFormat="1" applyFont="1" applyFill="1" applyBorder="1" applyAlignment="1">
      <x:alignment wrapText="1"/>
    </x:xf>
    <x:xf numFmtId="0" fontId="9" fillId="3" borderId="1" xfId="0" applyNumberFormat="1" applyFont="1" applyFill="1" applyBorder="1"/>
    <x:xf numFmtId="0" fontId="12" fillId="4" borderId="1" xfId="0" applyNumberFormat="1" applyFont="1" applyFill="1" applyBorder="1" applyAlignment="1">
      <x:alignment wrapText="1"/>
    </x:xf>
    <x:xf numFmtId="0" fontId="9" fillId="3" borderId="2" xfId="0" applyNumberFormat="1" applyFont="1" applyFill="1" applyBorder="1"/>
    <x:xf numFmtId="200" fontId="12" fillId="4" borderId="2" xfId="0" applyNumberFormat="1" applyFont="1" applyFill="1" applyBorder="1" applyAlignment="1">
      <x:alignment wrapText="1"/>
    </x:xf>
    <x:xf numFmtId="202" fontId="12" fillId="4" borderId="2" xfId="0" applyNumberFormat="1" applyFont="1" applyFill="1" applyBorder="1" applyAlignment="1">
      <x:alignment wrapText="1"/>
    </x:xf>
    <x:xf numFmtId="0" fontId="12" fillId="4" borderId="2" xfId="0" applyNumberFormat="1" applyFont="1" applyFill="1" applyBorder="1" applyAlignment="1">
      <x:alignment wrapText="1"/>
    </x:xf>
    <x:xf numFmtId="202" fontId="12" fillId="0" borderId="0" xfId="0" applyNumberFormat="1" applyFont="1" applyFill="1" applyBorder="1" applyAlignment="1">
      <x:alignment vertical="center" wrapText="1"/>
    </x:xf>
    <x:xf numFmtId="203" fontId="12" fillId="0" borderId="0" xfId="0" applyNumberFormat="1" applyFont="1" applyFill="1" applyBorder="1" applyAlignment="1">
      <x:alignment vertical="center" wrapText="1"/>
    </x:xf>
    <x:xf numFmtId="201" fontId="12" fillId="0" borderId="0" xfId="0" applyNumberFormat="1" applyFont="1" applyFill="1" applyBorder="1" applyAlignment="1">
      <x:alignment vertical="center" wrapText="1"/>
    </x:xf>
    <x:xf numFmtId="0" fontId="12" fillId="0" borderId="2" xfId="0" applyNumberFormat="1" applyFont="1" applyFill="1" applyBorder="1" applyAlignment="1">
      <x:alignment vertical="center" wrapText="1"/>
    </x:xf>
    <x:xf numFmtId="202" fontId="12" fillId="0" borderId="2" xfId="0" applyNumberFormat="1" applyFont="1" applyFill="1" applyBorder="1" applyAlignment="1">
      <x:alignment vertical="center" wrapText="1"/>
    </x:xf>
    <x:xf numFmtId="203" fontId="12" fillId="0" borderId="2" xfId="0" applyNumberFormat="1" applyFont="1" applyFill="1" applyBorder="1" applyAlignment="1">
      <x:alignment vertical="center" wrapText="1"/>
    </x:xf>
    <x:xf numFmtId="201" fontId="12" fillId="0" borderId="2" xfId="0" applyNumberFormat="1" applyFont="1" applyFill="1" applyBorder="1" applyAlignment="1">
      <x:alignment vertical="center" wrapText="1"/>
    </x:xf>
    <x:xf numFmtId="0" fontId="12" fillId="0" borderId="1" xfId="0" applyNumberFormat="1" applyFont="1" applyFill="1" applyBorder="1" applyAlignment="1">
      <x:alignment vertical="center" wrapText="1"/>
    </x:xf>
    <x:xf numFmtId="0" fontId="12" fillId="0" borderId="1" xfId="0" applyNumberFormat="1" applyFont="1" applyFill="1" applyBorder="1" applyAlignment="1">
      <x:alignment wrapText="1"/>
    </x:xf>
    <x:xf numFmtId="0" fontId="12" fillId="0" borderId="2" xfId="0" applyNumberFormat="1" applyFont="1" applyFill="1" applyBorder="1" applyAlignment="1">
      <x:alignment wrapText="1"/>
    </x:xf>
    <x:xf numFmtId="0" fontId="5" fillId="6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fbe366261e407d" /><Relationship Type="http://schemas.openxmlformats.org/officeDocument/2006/relationships/theme" Target="/xl/theme/theme1.xml" Id="Rc7ad8e0a5d1e48d7" /><Relationship Type="http://schemas.openxmlformats.org/officeDocument/2006/relationships/sharedStrings" Target="/xl/sharedStrings.xml" Id="R35ab1d20e4764ff2" /><Relationship Type="http://schemas.openxmlformats.org/officeDocument/2006/relationships/worksheet" Target="/xl/worksheets/sheet1.xml" Id="R4a8219006929459b" /><Relationship Type="http://schemas.openxmlformats.org/officeDocument/2006/relationships/worksheet" Target="/xl/worksheets/sheet2.xml" Id="R61285686f66548d2" /><Relationship Type="http://schemas.openxmlformats.org/officeDocument/2006/relationships/worksheet" Target="/xl/worksheets/sheet3.xml" Id="R69771f1043904a87" /><Relationship Type="http://schemas.openxmlformats.org/officeDocument/2006/relationships/worksheet" Target="/xl/worksheets/sheet4.xml" Id="R7c0e7901b47446e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911135977d3741d0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00">
                <a:latin typeface="Arial"/>
                <a:ea typeface="Arial"/>
                <a:cs typeface="Arial"/>
              </a:rPr>
              <a:t>Top 10 service rates (USD per delivered message)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00">
              <a:latin typeface="Arial"/>
              <a:ea typeface="Arial"/>
              <a:cs typeface="Arial"/>
            </a:defRPr>
          </a:pPr>
        </a:p>
      </c:txPr>
    </c:title>
    <c:plotArea>
      <c:barChart>
        <c:barDir val="col"/>
        <c:varyColors val="0"/>
        <c:ser>
          <c:idx val="0"/>
          <c:order val="0"/>
          <c:tx>
            <c:v>Service rate</c:v>
          </c:tx>
          <c:cat>
            <c:strRef>
              <c:f>'Dashboard'!$G$31:$G$40</c:f>
              <c:strCache>
                <c:ptCount val="0"/>
              </c:strCache>
            </c:strRef>
          </c:cat>
          <c:val>
            <c:numRef>
              <c:f>'Dashboard'!$H$31:$H$40</c:f>
              <c:numCache>
                <c:formatCode>$0.0000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$0.0000" sourceLinked="0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750">
                <a:latin typeface="Arial"/>
                <a:ea typeface="Arial"/>
                <a:cs typeface="Arial"/>
              </a:defRPr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>
                <a:latin typeface="Arial"/>
                <a:ea typeface="Arial"/>
                <a:cs typeface="Arial"/>
              </a:defRPr>
            </a:pPr>
          </a:p>
        </c:txPr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6</xdr:col>
      <xdr:colOff>0</xdr:colOff>
      <xdr:row>7</xdr:row>
      <xdr:rowOff>0</xdr:rowOff>
    </xdr:from>
    <xdr:to>
      <xdr:col>14</xdr:col>
      <xdr:colOff>0</xdr:colOff>
      <xdr:row>26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911135977d3741d0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ServiceRatesTable" displayName="ServiceRatesTable" ref="A4:J51" headerRowCount="1" totalsRowCount="0" totalsRowShown="0">
  <x:autoFilter ref="A4:J51"/>
  <x:tableColumns count="10">
    <x:tableColumn id="1" name="Meta market"/>
    <x:tableColumn id="2" name="Scope"/>
    <x:tableColumn id="3" name="ISO / mapping"/>
    <x:tableColumn id="4" name="Utility/Auth rate (USD)"/>
    <x:tableColumn id="5" name="Service rate before Oct 1 (USD)"/>
    <x:tableColumn id="6" name="Service rate from Oct 1 (USD)"/>
    <x:tableColumn id="7" name="Free service msgs / number / month"/>
    <x:tableColumn id="8" name="Billable msgs at 10,000"/>
    <x:tableColumn id="9" name="Meta cost at 10,000 (USD)"/>
    <x:tableColumn id="10" name="Meta cost at 100,000 (USD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3dfa677a14194c9d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607911c132694a10" /></Relationships>
</file>

<file path=xl/worksheets/sheet1.xml><?xml version="1.0" encoding="utf-8"?>
<x:worksheet xmlns:x="http://schemas.openxmlformats.org/spreadsheetml/2006/main">
  <x:sheetPr>
    <x:tabColor rgb="FF1F4E78"/>
  </x:sheetPr>
  <x:sheetViews>
    <x:sheetView showGridLines="0" workbookViewId="0"/>
  </x:sheetViews>
  <x:sheetFormatPr defaultRowHeight="15"/>
  <x:cols>
    <x:col min="1" max="1" width="30" hidden="0" customWidth="1"/>
    <x:col min="2" max="2" width="20" hidden="0" customWidth="1"/>
    <x:col min="3" max="3" width="19" hidden="0" customWidth="1"/>
    <x:col min="4" max="4" width="19" hidden="0" customWidth="1"/>
    <x:col min="5" max="5" width="4" hidden="0" customWidth="1"/>
    <x:col min="6" max="6" width="4" hidden="0" customWidth="1"/>
    <x:col min="7" max="7" width="28" hidden="0" customWidth="1"/>
    <x:col min="8" max="8" width="16" hidden="0" customWidth="1"/>
    <x:col min="9" max="9" width="12" hidden="0" customWidth="1"/>
    <x:col min="10" max="10" width="12" hidden="0" customWidth="1"/>
    <x:col min="11" max="11" width="12" hidden="0" customWidth="1"/>
    <x:col min="12" max="12" width="12" hidden="0" customWidth="1"/>
    <x:col min="13" max="13" width="12" hidden="0" customWidth="1"/>
    <x:col min="14" max="14" width="12" hidden="0" customWidth="1"/>
  </x:cols>
  <x:sheetData>
    <x:row r="1">
      <x:c r="A1" s="18" t="str">
        <x:v>WhatsApp Business Platform</x:v>
      </x:c>
      <x:c r="B1" s="18"/>
      <x:c r="C1" s="18"/>
      <x:c r="D1" s="18"/>
      <x:c r="E1" s="18"/>
      <x:c r="F1" s="18"/>
      <x:c r="G1" s="18"/>
      <x:c r="H1" s="18"/>
      <x:c r="I1" s="18"/>
      <x:c r="J1" s="18"/>
      <x:c r="K1" s="18"/>
      <x:c r="L1" s="18"/>
      <x:c r="M1" s="18"/>
      <x:c r="N1" s="18"/>
    </x:row>
    <x:row r="2">
      <x:c r="A2" s="19" t="str">
        <x:v>Global service-message pricing dashboard | Effective 1 October 2026</x:v>
      </x:c>
      <x:c r="B2" s="19"/>
      <x:c r="C2" s="19"/>
      <x:c r="D2" s="19"/>
      <x:c r="E2" s="19"/>
      <x:c r="F2" s="19"/>
      <x:c r="G2" s="19"/>
      <x:c r="H2" s="19"/>
      <x:c r="I2" s="19"/>
      <x:c r="J2" s="19"/>
      <x:c r="K2" s="19"/>
      <x:c r="L2" s="19"/>
      <x:c r="M2" s="19"/>
      <x:c r="N2" s="19"/>
    </x:row>
    <x:row r="3" ht="28" customHeight="1">
      <x:c r="A3" s="21" t="str">
        <x:v>Service messages are free-form business replies inside an open 24-hour customer-service window. Meta charges by recipient market after the free monthly tier.</x:v>
      </x:c>
      <x:c r="B3" s="21"/>
      <x:c r="C3" s="21"/>
      <x:c r="D3" s="21"/>
      <x:c r="E3" s="21"/>
      <x:c r="F3" s="21"/>
      <x:c r="G3" s="21"/>
      <x:c r="H3" s="21"/>
      <x:c r="I3" s="21"/>
      <x:c r="J3" s="21"/>
      <x:c r="K3" s="21"/>
      <x:c r="L3" s="21"/>
      <x:c r="M3" s="21"/>
      <x:c r="N3" s="21"/>
    </x:row>
    <x:row r="4">
      <x:c r="A4" s="77"/>
      <x:c r="B4" s="77"/>
      <x:c r="C4" s="77"/>
      <x:c r="D4" s="77"/>
      <x:c r="E4" s="77"/>
      <x:c r="F4" s="77"/>
      <x:c r="G4" s="77"/>
      <x:c r="H4" s="77"/>
      <x:c r="I4" s="77"/>
      <x:c r="J4" s="77"/>
      <x:c r="K4" s="77"/>
      <x:c r="L4" s="77"/>
      <x:c r="M4" s="77"/>
      <x:c r="N4" s="77"/>
    </x:row>
    <x:row r="5">
      <x:c r="A5" s="25" t="str">
        <x:v>Market rows</x:v>
      </x:c>
      <x:c r="B5" s="25"/>
      <x:c r="C5" s="77"/>
      <x:c r="D5" s="25" t="str">
        <x:v>Lowest rate</x:v>
      </x:c>
      <x:c r="E5" s="25"/>
      <x:c r="F5" s="77"/>
      <x:c r="G5" s="25" t="str">
        <x:v>Highest rate</x:v>
      </x:c>
      <x:c r="H5" s="25"/>
      <x:c r="I5" s="77"/>
      <x:c r="J5" s="25" t="str">
        <x:v>Free tier / number</x:v>
      </x:c>
      <x:c r="K5" s="25"/>
      <x:c r="L5" s="77"/>
      <x:c r="M5" s="77"/>
      <x:c r="N5" s="77"/>
    </x:row>
    <x:row r="6">
      <x:c r="A6" s="32" t="n">
        <x:f>COUNTA(Rates!$A$5:$A$51)</x:f>
        <x:v>47</x:v>
      </x:c>
      <x:c r="B6" s="33"/>
      <x:c r="C6" s="77"/>
      <x:c r="D6" s="34" t="n">
        <x:f>MIN(Rates!$F$5:$F$51)</x:f>
        <x:v>0.0008</x:v>
      </x:c>
      <x:c r="E6" s="35"/>
      <x:c r="F6" s="77"/>
      <x:c r="G6" s="34" t="n">
        <x:f>MAX(Rates!$F$5:$F$51)</x:f>
        <x:v>0.055</x:v>
      </x:c>
      <x:c r="H6" s="35"/>
      <x:c r="I6" s="77"/>
      <x:c r="J6" s="36" t="n">
        <x:f>Rates!G5</x:f>
        <x:v>1000</x:v>
      </x:c>
      <x:c r="K6" s="37"/>
      <x:c r="L6" s="77"/>
      <x:c r="M6" s="77"/>
      <x:c r="N6" s="77"/>
    </x:row>
    <x:row r="7">
      <x:c r="A7" s="77"/>
      <x:c r="B7" s="77"/>
      <x:c r="C7" s="77"/>
      <x:c r="D7" s="77"/>
      <x:c r="E7" s="77"/>
      <x:c r="F7" s="77"/>
      <x:c r="G7" s="77"/>
      <x:c r="H7" s="77"/>
      <x:c r="I7" s="77"/>
      <x:c r="J7" s="77"/>
      <x:c r="K7" s="77"/>
      <x:c r="L7" s="77"/>
      <x:c r="M7" s="77"/>
      <x:c r="N7" s="77"/>
    </x:row>
    <x:row r="8">
      <x:c r="A8" s="77"/>
      <x:c r="B8" s="77"/>
      <x:c r="C8" s="77"/>
      <x:c r="D8" s="77"/>
      <x:c r="E8" s="77"/>
      <x:c r="F8" s="77"/>
      <x:c r="G8" s="77"/>
      <x:c r="H8" s="77"/>
      <x:c r="I8" s="77"/>
      <x:c r="J8" s="77"/>
      <x:c r="K8" s="77"/>
      <x:c r="L8" s="77"/>
      <x:c r="M8" s="77"/>
      <x:c r="N8" s="77"/>
    </x:row>
    <x:row r="9">
      <x:c r="A9" s="39" t="str">
        <x:v>Cost estimator</x:v>
      </x:c>
      <x:c r="B9" s="39"/>
      <x:c r="C9" s="39"/>
      <x:c r="D9" s="39"/>
      <x:c r="E9" s="77"/>
      <x:c r="F9" s="77"/>
      <x:c r="G9" s="77"/>
      <x:c r="H9" s="77"/>
      <x:c r="I9" s="77"/>
      <x:c r="J9" s="77"/>
      <x:c r="K9" s="77"/>
      <x:c r="L9" s="77"/>
      <x:c r="M9" s="77"/>
      <x:c r="N9" s="77"/>
    </x:row>
    <x:row r="10">
      <x:c r="A10" s="50" t="str">
        <x:v>Selected market</x:v>
      </x:c>
      <x:c r="B10" s="51" t="str">
        <x:v>United States</x:v>
      </x:c>
      <x:c r="C10" s="77"/>
      <x:c r="D10" s="77"/>
      <x:c r="E10" s="77"/>
      <x:c r="F10" s="77"/>
      <x:c r="G10" s="77"/>
      <x:c r="H10" s="77"/>
      <x:c r="I10" s="77"/>
      <x:c r="J10" s="77"/>
      <x:c r="K10" s="77"/>
      <x:c r="L10" s="77"/>
      <x:c r="M10" s="77"/>
      <x:c r="N10" s="77"/>
    </x:row>
    <x:row r="11">
      <x:c r="A11" s="52" t="str">
        <x:v>Delivered service msgs / phone / month</x:v>
      </x:c>
      <x:c r="B11" s="53" t="n">
        <x:v>10000</x:v>
      </x:c>
      <x:c r="C11" s="77"/>
      <x:c r="D11" s="77"/>
      <x:c r="E11" s="77"/>
      <x:c r="F11" s="77"/>
      <x:c r="G11" s="77"/>
      <x:c r="H11" s="77"/>
      <x:c r="I11" s="77"/>
      <x:c r="J11" s="77"/>
      <x:c r="K11" s="77"/>
      <x:c r="L11" s="77"/>
      <x:c r="M11" s="77"/>
      <x:c r="N11" s="77"/>
    </x:row>
    <x:row r="12">
      <x:c r="A12" s="52" t="str">
        <x:v>Business phone numbers</x:v>
      </x:c>
      <x:c r="B12" s="53" t="n">
        <x:v>1</x:v>
      </x:c>
      <x:c r="C12" s="77"/>
      <x:c r="D12" s="77"/>
      <x:c r="E12" s="77"/>
      <x:c r="F12" s="77"/>
      <x:c r="G12" s="77"/>
      <x:c r="H12" s="77"/>
      <x:c r="I12" s="77"/>
      <x:c r="J12" s="77"/>
      <x:c r="K12" s="77"/>
      <x:c r="L12" s="77"/>
      <x:c r="M12" s="77"/>
      <x:c r="N12" s="77"/>
    </x:row>
    <x:row r="13">
      <x:c r="A13" s="52" t="str">
        <x:v>Service rate (USD)</x:v>
      </x:c>
      <x:c r="B13" s="54" t="n">
        <x:f>INDEX(Rates!$F$5:$F$51,MATCH(B10,Rates!$A$5:$A$51,0))</x:f>
        <x:v>0.0034</x:v>
      </x:c>
      <x:c r="C13" s="77"/>
      <x:c r="D13" s="77"/>
      <x:c r="E13" s="77"/>
      <x:c r="F13" s="77"/>
      <x:c r="G13" s="77"/>
      <x:c r="H13" s="77"/>
      <x:c r="I13" s="77"/>
      <x:c r="J13" s="77"/>
      <x:c r="K13" s="77"/>
      <x:c r="L13" s="77"/>
      <x:c r="M13" s="77"/>
      <x:c r="N13" s="77"/>
    </x:row>
    <x:row r="14">
      <x:c r="A14" s="52" t="str">
        <x:v>Free service msgs / number</x:v>
      </x:c>
      <x:c r="B14" s="55" t="n">
        <x:f>Rates!G5</x:f>
        <x:v>1000</x:v>
      </x:c>
      <x:c r="C14" s="77"/>
      <x:c r="D14" s="77"/>
      <x:c r="E14" s="77"/>
      <x:c r="F14" s="77"/>
      <x:c r="G14" s="77"/>
      <x:c r="H14" s="77"/>
      <x:c r="I14" s="77"/>
      <x:c r="J14" s="77"/>
      <x:c r="K14" s="77"/>
      <x:c r="L14" s="77"/>
      <x:c r="M14" s="77"/>
      <x:c r="N14" s="77"/>
    </x:row>
    <x:row r="15">
      <x:c r="A15" s="52" t="str">
        <x:v>Billable msgs / phone</x:v>
      </x:c>
      <x:c r="B15" s="55" t="n">
        <x:f>MAX(0,B11-B14)</x:f>
        <x:v>9000</x:v>
      </x:c>
      <x:c r="C15" s="77"/>
      <x:c r="D15" s="77"/>
      <x:c r="E15" s="77"/>
      <x:c r="F15" s="77"/>
      <x:c r="G15" s="77"/>
      <x:c r="H15" s="77"/>
      <x:c r="I15" s="77"/>
      <x:c r="J15" s="77"/>
      <x:c r="K15" s="77"/>
      <x:c r="L15" s="77"/>
      <x:c r="M15" s="77"/>
      <x:c r="N15" s="77"/>
    </x:row>
    <x:row r="16">
      <x:c r="A16" s="52" t="str">
        <x:v>Estimated Meta cost / phone</x:v>
      </x:c>
      <x:c r="B16" s="56" t="n">
        <x:f>B15*B13</x:f>
        <x:v>30.599999999999998</x:v>
      </x:c>
      <x:c r="C16" s="77"/>
      <x:c r="D16" s="77"/>
      <x:c r="E16" s="77"/>
      <x:c r="F16" s="77"/>
      <x:c r="G16" s="77"/>
      <x:c r="H16" s="77"/>
      <x:c r="I16" s="77"/>
      <x:c r="J16" s="77"/>
      <x:c r="K16" s="77"/>
      <x:c r="L16" s="77"/>
      <x:c r="M16" s="77"/>
      <x:c r="N16" s="77"/>
    </x:row>
    <x:row r="17">
      <x:c r="A17" s="52" t="str">
        <x:v>Estimated Meta cost / all numbers</x:v>
      </x:c>
      <x:c r="B17" s="56" t="n">
        <x:f>B16*B12</x:f>
        <x:v>30.599999999999998</x:v>
      </x:c>
      <x:c r="C17" s="77"/>
      <x:c r="D17" s="77"/>
      <x:c r="E17" s="77"/>
      <x:c r="F17" s="77"/>
      <x:c r="G17" s="77"/>
      <x:c r="H17" s="77"/>
      <x:c r="I17" s="77"/>
      <x:c r="J17" s="77"/>
      <x:c r="K17" s="77"/>
      <x:c r="L17" s="77"/>
      <x:c r="M17" s="77"/>
      <x:c r="N17" s="77"/>
    </x:row>
    <x:row r="18">
      <x:c r="A18" s="5" t="str">
        <x:v>The 1,000-message allowance applies per business phone number, resets monthly, and does not roll over. Provider/BSP fees are separate.</x:v>
      </x:c>
      <x:c r="B18" s="5"/>
      <x:c r="C18" s="5"/>
      <x:c r="D18" s="5"/>
      <x:c r="E18" s="77"/>
      <x:c r="F18" s="77"/>
      <x:c r="G18" s="77"/>
      <x:c r="H18" s="77"/>
      <x:c r="I18" s="77"/>
      <x:c r="J18" s="77"/>
      <x:c r="K18" s="77"/>
      <x:c r="L18" s="77"/>
      <x:c r="M18" s="77"/>
      <x:c r="N18" s="77"/>
    </x:row>
    <x:row r="19">
      <x:c r="A19" s="4" t="str">
        <x:v>See the Comparison tab for a normalized view against AWS SNS mobile push and AWS SES email pricing.</x:v>
      </x:c>
      <x:c r="B19" s="4"/>
      <x:c r="C19" s="4"/>
      <x:c r="D19" s="4"/>
      <x:c r="E19" s="4"/>
      <x:c r="F19" s="4"/>
      <x:c r="G19" s="4"/>
      <x:c r="H19" s="4"/>
      <x:c r="I19" s="4"/>
      <x:c r="J19" s="4"/>
      <x:c r="K19" s="4"/>
      <x:c r="L19" s="4"/>
      <x:c r="M19" s="4"/>
      <x:c r="N19" s="4"/>
    </x:row>
    <x:row r="20">
      <x:c r="A20" s="77"/>
      <x:c r="B20" s="77"/>
      <x:c r="C20" s="77"/>
      <x:c r="D20" s="77"/>
      <x:c r="E20" s="77"/>
      <x:c r="F20" s="77"/>
      <x:c r="G20" s="77"/>
      <x:c r="H20" s="77"/>
      <x:c r="I20" s="77"/>
      <x:c r="J20" s="77"/>
      <x:c r="K20" s="77"/>
      <x:c r="L20" s="77"/>
      <x:c r="M20" s="77"/>
      <x:c r="N20" s="77"/>
    </x:row>
    <x:row r="21">
      <x:c r="A21" s="39" t="str">
        <x:v>Scenario cost at the selected market</x:v>
      </x:c>
      <x:c r="B21" s="39"/>
      <x:c r="C21" s="39"/>
      <x:c r="D21" s="39"/>
      <x:c r="E21" s="77"/>
      <x:c r="F21" s="77"/>
      <x:c r="G21" s="77"/>
      <x:c r="H21" s="77"/>
      <x:c r="I21" s="77"/>
      <x:c r="J21" s="77"/>
      <x:c r="K21" s="77"/>
      <x:c r="L21" s="77"/>
      <x:c r="M21" s="77"/>
      <x:c r="N21" s="77"/>
    </x:row>
    <x:row r="22" ht="32" customHeight="1">
      <x:c r="A22" s="64" t="str">
        <x:v>Delivered msgs / phone</x:v>
      </x:c>
      <x:c r="B22" s="64" t="str">
        <x:v>Billable msgs / phone</x:v>
      </x:c>
      <x:c r="C22" s="64" t="str">
        <x:v>Meta cost / phone</x:v>
      </x:c>
      <x:c r="D22" s="64" t="str">
        <x:v>Meta cost / all numbers</x:v>
      </x:c>
      <x:c r="E22" s="77"/>
      <x:c r="F22" s="77"/>
      <x:c r="G22" s="77"/>
      <x:c r="H22" s="77"/>
      <x:c r="I22" s="77"/>
      <x:c r="J22" s="77"/>
      <x:c r="K22" s="77"/>
      <x:c r="L22" s="77"/>
      <x:c r="M22" s="77"/>
      <x:c r="N22" s="77"/>
    </x:row>
    <x:row r="23">
      <x:c r="A23" s="78" t="n">
        <x:v>1000</x:v>
      </x:c>
      <x:c r="B23" s="78" t="n">
        <x:f>MAX(0,A23-$B$14)</x:f>
        <x:v>0</x:v>
      </x:c>
      <x:c r="C23" s="79" t="n">
        <x:f>B23*$B$13</x:f>
        <x:v>0</x:v>
      </x:c>
      <x:c r="D23" s="79" t="n">
        <x:f>C23*$B$12</x:f>
        <x:v>0</x:v>
      </x:c>
      <x:c r="E23" s="77"/>
      <x:c r="F23" s="77"/>
      <x:c r="G23" s="77"/>
      <x:c r="H23" s="77"/>
      <x:c r="I23" s="77"/>
      <x:c r="J23" s="77"/>
      <x:c r="K23" s="77"/>
      <x:c r="L23" s="77"/>
      <x:c r="M23" s="77"/>
      <x:c r="N23" s="77"/>
    </x:row>
    <x:row r="24">
      <x:c r="A24" s="78" t="n">
        <x:v>10000</x:v>
      </x:c>
      <x:c r="B24" s="78" t="n">
        <x:f>MAX(0,A24-$B$14)</x:f>
        <x:v>9000</x:v>
      </x:c>
      <x:c r="C24" s="79" t="n">
        <x:f>B24*$B$13</x:f>
        <x:v>30.599999999999998</x:v>
      </x:c>
      <x:c r="D24" s="79" t="n">
        <x:f>C24*$B$12</x:f>
        <x:v>30.599999999999998</x:v>
      </x:c>
      <x:c r="E24" s="77"/>
      <x:c r="F24" s="77"/>
      <x:c r="G24" s="77"/>
      <x:c r="H24" s="77"/>
      <x:c r="I24" s="77"/>
      <x:c r="J24" s="77"/>
      <x:c r="K24" s="77"/>
      <x:c r="L24" s="77"/>
      <x:c r="M24" s="77"/>
      <x:c r="N24" s="77"/>
    </x:row>
    <x:row r="25">
      <x:c r="A25" s="78" t="n">
        <x:v>100000</x:v>
      </x:c>
      <x:c r="B25" s="78" t="n">
        <x:f>MAX(0,A25-$B$14)</x:f>
        <x:v>99000</x:v>
      </x:c>
      <x:c r="C25" s="79" t="n">
        <x:f>B25*$B$13</x:f>
        <x:v>336.59999999999997</x:v>
      </x:c>
      <x:c r="D25" s="79" t="n">
        <x:f>C25*$B$12</x:f>
        <x:v>336.59999999999997</x:v>
      </x:c>
      <x:c r="E25" s="77"/>
      <x:c r="F25" s="77"/>
      <x:c r="G25" s="77"/>
      <x:c r="H25" s="77"/>
      <x:c r="I25" s="77"/>
      <x:c r="J25" s="77"/>
      <x:c r="K25" s="77"/>
      <x:c r="L25" s="77"/>
      <x:c r="M25" s="77"/>
      <x:c r="N25" s="77"/>
    </x:row>
    <x:row r="26">
      <x:c r="A26" s="78" t="n">
        <x:v>1000000</x:v>
      </x:c>
      <x:c r="B26" s="78" t="n">
        <x:f>MAX(0,A26-$B$14)</x:f>
        <x:v>999000</x:v>
      </x:c>
      <x:c r="C26" s="79" t="n">
        <x:f>B26*$B$13</x:f>
        <x:v>3396.6</x:v>
      </x:c>
      <x:c r="D26" s="79" t="n">
        <x:f>C26*$B$12</x:f>
        <x:v>3396.6</x:v>
      </x:c>
      <x:c r="E26" s="77"/>
      <x:c r="F26" s="77"/>
      <x:c r="G26" s="77"/>
      <x:c r="H26" s="77"/>
      <x:c r="I26" s="77"/>
      <x:c r="J26" s="77"/>
      <x:c r="K26" s="77"/>
      <x:c r="L26" s="77"/>
      <x:c r="M26" s="77"/>
      <x:c r="N26" s="77"/>
    </x:row>
    <x:row r="27">
      <x:c r="A27" s="77"/>
      <x:c r="B27" s="77"/>
      <x:c r="C27" s="77"/>
      <x:c r="D27" s="77"/>
      <x:c r="E27" s="77"/>
      <x:c r="F27" s="77"/>
      <x:c r="G27" s="77"/>
      <x:c r="H27" s="77"/>
      <x:c r="I27" s="77"/>
      <x:c r="J27" s="77"/>
      <x:c r="K27" s="77"/>
      <x:c r="L27" s="77"/>
      <x:c r="M27" s="77"/>
      <x:c r="N27" s="77"/>
    </x:row>
    <x:row r="28">
      <x:c r="A28" s="77"/>
      <x:c r="B28" s="77"/>
      <x:c r="C28" s="77"/>
      <x:c r="D28" s="77"/>
      <x:c r="E28" s="77"/>
      <x:c r="F28" s="77"/>
      <x:c r="G28" s="39" t="str">
        <x:v>Highest-priced global markets</x:v>
      </x:c>
      <x:c r="H28" s="39"/>
      <x:c r="I28" s="39"/>
      <x:c r="J28" s="39"/>
      <x:c r="K28" s="39"/>
      <x:c r="L28" s="39"/>
      <x:c r="M28" s="39"/>
      <x:c r="N28" s="39"/>
    </x:row>
    <x:row r="29">
      <x:c r="A29" s="39" t="str">
        <x:v>How to read the dashboard</x:v>
      </x:c>
      <x:c r="B29" s="39"/>
      <x:c r="C29" s="39"/>
      <x:c r="D29" s="39"/>
      <x:c r="E29" s="39"/>
      <x:c r="F29" s="39"/>
      <x:c r="G29" s="39"/>
      <x:c r="H29" s="39"/>
      <x:c r="I29" s="39"/>
      <x:c r="J29" s="39"/>
      <x:c r="K29" s="39"/>
      <x:c r="L29" s="39"/>
      <x:c r="M29" s="39"/>
      <x:c r="N29" s="39"/>
    </x:row>
    <x:row r="30" ht="25" customHeight="1">
      <x:c r="A30" s="76" t="str">
        <x:v>1</x:v>
      </x:c>
      <x:c r="B30" s="73" t="str">
        <x:v>Select a Meta market</x:v>
      </x:c>
      <x:c r="C30" s="73" t="str">
        <x:v>Use the dropdown in B10.</x:v>
      </x:c>
      <x:c r="D30" s="73" t="str"/>
      <x:c r="E30" s="77"/>
      <x:c r="F30" s="77"/>
      <x:c r="G30" s="69" t="str">
        <x:v>Market</x:v>
      </x:c>
      <x:c r="H30" s="69" t="str">
        <x:v>Service rate</x:v>
      </x:c>
      <x:c r="I30" s="77"/>
      <x:c r="J30" s="77"/>
      <x:c r="K30" s="77"/>
      <x:c r="L30" s="77"/>
      <x:c r="M30" s="77"/>
      <x:c r="N30" s="77"/>
    </x:row>
    <x:row r="31" ht="25" customHeight="1">
      <x:c r="A31" s="76" t="str">
        <x:v>2</x:v>
      </x:c>
      <x:c r="B31" s="73" t="str">
        <x:v>Enter monthly volume</x:v>
      </x:c>
      <x:c r="C31" s="73" t="str">
        <x:v>Use delivered service messages per business phone number.</x:v>
      </x:c>
      <x:c r="D31" s="73" t="str"/>
      <x:c r="E31" s="77"/>
      <x:c r="F31" s="77"/>
      <x:c r="G31" s="80" t="str">
        <x:f>Rates!A42</x:f>
        <x:v>Romania</x:v>
      </x:c>
      <x:c r="H31" s="81" t="n">
        <x:f>Rates!F42</x:f>
        <x:v>0.029</x:v>
      </x:c>
      <x:c r="I31" s="77"/>
      <x:c r="J31" s="77"/>
      <x:c r="K31" s="77"/>
      <x:c r="L31" s="77"/>
      <x:c r="M31" s="77"/>
      <x:c r="N31" s="77"/>
    </x:row>
    <x:row r="32" ht="25" customHeight="1">
      <x:c r="A32" s="76" t="str">
        <x:v>3</x:v>
      </x:c>
      <x:c r="B32" s="73" t="str">
        <x:v>Review the estimate</x:v>
      </x:c>
      <x:c r="C32" s="73" t="str">
        <x:v>The estimator subtracts the 1,000 free service messages once per number.</x:v>
      </x:c>
      <x:c r="D32" s="73" t="str"/>
      <x:c r="E32" s="77"/>
      <x:c r="F32" s="77"/>
      <x:c r="G32" s="80" t="str">
        <x:f>Rates!A43</x:f>
        <x:v>Ukraine</x:v>
      </x:c>
      <x:c r="H32" s="81" t="n">
        <x:f>Rates!F43</x:f>
        <x:v>0.0298</x:v>
      </x:c>
      <x:c r="I32" s="77"/>
      <x:c r="J32" s="77"/>
      <x:c r="K32" s="77"/>
      <x:c r="L32" s="77"/>
      <x:c r="M32" s="77"/>
      <x:c r="N32" s="77"/>
    </x:row>
    <x:row r="33" ht="25" customHeight="1">
      <x:c r="A33" s="76" t="str">
        <x:v>4</x:v>
      </x:c>
      <x:c r="B33" s="73" t="str">
        <x:v>Use recipient geography</x:v>
      </x:c>
      <x:c r="C33" s="73" t="str">
        <x:v>Meta applies the rate where the customer is located.</x:v>
      </x:c>
      <x:c r="D33" s="73" t="str"/>
      <x:c r="E33" s="77"/>
      <x:c r="F33" s="77"/>
      <x:c r="G33" s="80" t="str">
        <x:f>Rates!A44</x:f>
        <x:v>France</x:v>
      </x:c>
      <x:c r="H33" s="81" t="n">
        <x:f>Rates!F44</x:f>
        <x:v>0.03</x:v>
      </x:c>
      <x:c r="I33" s="77"/>
      <x:c r="J33" s="77"/>
      <x:c r="K33" s="77"/>
      <x:c r="L33" s="77"/>
      <x:c r="M33" s="77"/>
      <x:c r="N33" s="77"/>
    </x:row>
    <x:row r="34" ht="25" customHeight="1">
      <x:c r="A34" s="76" t="str">
        <x:v>5</x:v>
      </x:c>
      <x:c r="B34" s="73" t="str">
        <x:v>Add provider fees</x:v>
      </x:c>
      <x:c r="C34" s="73" t="str">
        <x:v>Twilio, Sinch, 360dialog, Wati and others may bill separately.</x:v>
      </x:c>
      <x:c r="D34" s="73" t="str"/>
      <x:c r="E34" s="77"/>
      <x:c r="F34" s="77"/>
      <x:c r="G34" s="80" t="str">
        <x:f>Rates!A45</x:f>
        <x:v>Italy</x:v>
      </x:c>
      <x:c r="H34" s="81" t="n">
        <x:f>Rates!F45</x:f>
        <x:v>0.03</x:v>
      </x:c>
      <x:c r="I34" s="77"/>
      <x:c r="J34" s="77"/>
      <x:c r="K34" s="77"/>
      <x:c r="L34" s="77"/>
      <x:c r="M34" s="77"/>
      <x:c r="N34" s="77"/>
    </x:row>
    <x:row r="35">
      <x:c r="A35" s="77" t="str"/>
      <x:c r="B35" s="77" t="str"/>
      <x:c r="C35" s="77" t="str"/>
      <x:c r="D35" s="77" t="str"/>
      <x:c r="E35" s="77"/>
      <x:c r="F35" s="77"/>
      <x:c r="G35" s="80" t="str">
        <x:f>Rates!A46</x:f>
        <x:v>Peru</x:v>
      </x:c>
      <x:c r="H35" s="81" t="n">
        <x:f>Rates!F46</x:f>
        <x:v>0.03</x:v>
      </x:c>
      <x:c r="I35" s="77"/>
      <x:c r="J35" s="77"/>
      <x:c r="K35" s="77"/>
      <x:c r="L35" s="77"/>
      <x:c r="M35" s="77"/>
      <x:c r="N35" s="77"/>
    </x:row>
    <x:row r="36">
      <x:c r="G36" s="70" t="str">
        <x:f>Rates!A47</x:f>
        <x:v>Hungary</x:v>
      </x:c>
      <x:c r="H36" s="71" t="n">
        <x:f>Rates!F47</x:f>
        <x:v>0.035</x:v>
      </x:c>
    </x:row>
    <x:row r="37">
      <x:c r="G37" s="70" t="str">
        <x:f>Rates!A48</x:f>
        <x:v>Russia</x:v>
      </x:c>
      <x:c r="H37" s="71" t="n">
        <x:f>Rates!F48</x:f>
        <x:v>0.04</x:v>
      </x:c>
    </x:row>
    <x:row r="38">
      <x:c r="G38" s="70" t="str">
        <x:f>Rates!A49</x:f>
        <x:v>Kuwait</x:v>
      </x:c>
      <x:c r="H38" s="71" t="n">
        <x:f>Rates!F49</x:f>
        <x:v>0.044</x:v>
      </x:c>
    </x:row>
    <x:row r="39">
      <x:c r="G39" s="70" t="str">
        <x:f>Rates!A50</x:f>
        <x:v>Netherlands</x:v>
      </x:c>
      <x:c r="H39" s="71" t="n">
        <x:f>Rates!F50</x:f>
        <x:v>0.05</x:v>
      </x:c>
    </x:row>
    <x:row r="40">
      <x:c r="G40" s="70" t="str">
        <x:f>Rates!A51</x:f>
        <x:v>Germany</x:v>
      </x:c>
      <x:c r="H40" s="71" t="n">
        <x:f>Rates!F51</x:f>
        <x:v>0.055</x:v>
      </x:c>
    </x:row>
  </x:sheetData>
  <x:mergeCells>
    <x:mergeCell ref="A1:N1"/>
    <x:mergeCell ref="A2:N2"/>
    <x:mergeCell ref="A3:N3"/>
    <x:mergeCell ref="A5:B5"/>
    <x:mergeCell ref="D5:E5"/>
    <x:mergeCell ref="G5:H5"/>
    <x:mergeCell ref="J5:K5"/>
    <x:mergeCell ref="A9:D9"/>
    <x:mergeCell ref="A18:D18"/>
    <x:mergeCell ref="A19:N19"/>
    <x:mergeCell ref="A21:D21"/>
    <x:mergeCell ref="G28:N28"/>
    <x:mergeCell ref="A29:N29"/>
    <x:mergeCell ref="C30:D30"/>
    <x:mergeCell ref="C31:D31"/>
    <x:mergeCell ref="C32:D32"/>
    <x:mergeCell ref="C33:D33"/>
    <x:mergeCell ref="C34:D34"/>
  </x:mergeCells>
  <x:dataValidations count="1">
    <x:dataValidation type="list" sqref="B10">
      <x:formula1>"Colombia,Turkey,India,Sri Lanka,Nepal,United States,Egypt,Bangladesh,Rest of Africa,Israel,Nigeria,Brazil,Other,Iraq,Mexico,Rest of Middle East,South Africa,Saudi Arabia,Rest of Asia Pacific,Rest of Latin America,Qatar,Poland,Malaysia,Pakistan,United Arab Emirates,Singapore,Rest of Western Europe,Kazakhstan,Chile,Spain,Rest of Central &amp; Eastern Europe,United Kingdom,Morocco,Oman,Indonesia,Argentina,Hong Kong,Romania,Ukraine,France,Italy,Peru,Hungary,Russia,Kuwait,Netherlands,Germany"</x:formula1>
    </x:dataValidation>
  </x:dataValidations>
  <x:pageMargins left="0.7" right="0.7" top="0.75" bottom="0.75" header="0.3" footer="0.3"/>
  <x:drawing xmlns:r="http://schemas.openxmlformats.org/officeDocument/2006/relationships" r:id="R3dfa677a14194c9d"/>
</x:worksheet>
</file>

<file path=xl/worksheets/sheet2.xml><?xml version="1.0" encoding="utf-8"?>
<x:worksheet xmlns:x="http://schemas.openxmlformats.org/spreadsheetml/2006/main">
  <x:sheetPr>
    <x:tabColor rgb="FF8064A2"/>
  </x:sheetPr>
  <x:sheetViews>
    <x:sheetView showGridLines="0" workbookViewId="0">
      <x:pane ySplit="11" topLeftCell="A12" activePane="bottomLeft" state="frozen"/>
    </x:sheetView>
  </x:sheetViews>
  <x:sheetFormatPr defaultRowHeight="15"/>
  <x:cols>
    <x:col min="1" max="1" width="26" hidden="0" customWidth="1"/>
    <x:col min="2" max="2" width="28" hidden="0" customWidth="1"/>
    <x:col min="3" max="3" width="24" hidden="0" customWidth="1"/>
    <x:col min="4" max="4" width="18" hidden="0" customWidth="1"/>
    <x:col min="5" max="5" width="20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58" hidden="0" customWidth="1"/>
  </x:cols>
  <x:sheetData>
    <x:row r="1">
      <x:c r="A1" s="2" t="str">
        <x:v>Message-channel cost comparison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>
      <x:c r="A2" s="3" t="str">
        <x:v>Illustrative list-price comparison | Meta uses the selected market from Dashboard | AWS figures are service fees only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ht="28" customHeight="1">
      <x:c r="A3" s="5" t="str">
        <x:v>Baseline: one Meta business phone number, one AWS account, one recipient per notification, and one SNS publish per mobile push. Taxes, application infrastructure and provider markups are excluded.</x:v>
      </x:c>
      <x:c r="B3" s="5"/>
      <x:c r="C3" s="5"/>
      <x:c r="D3" s="5"/>
      <x:c r="E3" s="5"/>
      <x:c r="F3" s="5"/>
      <x:c r="G3" s="5"/>
      <x:c r="H3" s="5"/>
      <x:c r="I3" s="5"/>
      <x:c r="J3" s="5"/>
    </x:row>
    <x:row r="5">
      <x:c r="A5" s="86" t="str">
        <x:v>Selected market</x:v>
      </x:c>
      <x:c r="B5" s="87" t="str">
        <x:f>Dashboard!B10</x:f>
        <x:v>United States</x:v>
      </x:c>
    </x:row>
    <x:row r="6">
      <x:c r="A6" s="88" t="str">
        <x:v>Meta rate (USD / delivered msg)</x:v>
      </x:c>
      <x:c r="B6" s="89" t="n">
        <x:f>Dashboard!B13</x:f>
        <x:v>0.0034</x:v>
      </x:c>
    </x:row>
    <x:row r="7">
      <x:c r="A7" s="88" t="str">
        <x:v>Meta free tier / number</x:v>
      </x:c>
      <x:c r="B7" s="90" t="n">
        <x:f>Dashboard!B14</x:f>
        <x:v>1000</x:v>
      </x:c>
    </x:row>
    <x:row r="8">
      <x:c r="A8" s="88" t="str">
        <x:v>Comparison basis</x:v>
      </x:c>
      <x:c r="B8" s="91" t="str">
        <x:v>Same notification count; channel-specific free tiers applied</x:v>
      </x:c>
    </x:row>
    <x:row r="10">
      <x:c r="A10" s="39" t="str">
        <x:v>Cost at equivalent notification volumes</x:v>
      </x:c>
      <x:c r="B10" s="39"/>
      <x:c r="C10" s="39"/>
      <x:c r="D10" s="39"/>
      <x:c r="E10" s="39"/>
      <x:c r="F10" s="39"/>
      <x:c r="G10" s="39"/>
      <x:c r="H10" s="39"/>
      <x:c r="I10" s="39"/>
      <x:c r="J10" s="39"/>
    </x:row>
    <x:row r="11" ht="38" customHeight="1">
      <x:c r="A11" s="64" t="str">
        <x:v>Channel</x:v>
      </x:c>
      <x:c r="B11" s="64" t="str">
        <x:v>Service</x:v>
      </x:c>
      <x:c r="C11" s="64" t="str">
        <x:v>Billing unit</x:v>
      </x:c>
      <x:c r="D11" s="64" t="str">
        <x:v>Free monthly quota</x:v>
      </x:c>
      <x:c r="E11" s="64" t="str">
        <x:v>Price after quota (USD / unit)</x:v>
      </x:c>
      <x:c r="F11" s="64" t="str">
        <x:v>Cost @ 1,000</x:v>
      </x:c>
      <x:c r="G11" s="64" t="str">
        <x:v>Cost @ 10,000</x:v>
      </x:c>
      <x:c r="H11" s="64" t="str">
        <x:v>Cost @ 100,000</x:v>
      </x:c>
      <x:c r="I11" s="64" t="str">
        <x:v>Cost @ 1,000,000</x:v>
      </x:c>
      <x:c r="J11" s="64" t="str">
        <x:v>Important assumption</x:v>
      </x:c>
    </x:row>
    <x:row r="12" ht="48" customHeight="1">
      <x:c r="A12" s="95" t="str">
        <x:v>Messaging</x:v>
      </x:c>
      <x:c r="B12" s="95" t="str">
        <x:v>Meta WhatsApp service</x:v>
      </x:c>
      <x:c r="C12" s="95" t="str">
        <x:v>Delivered service message</x:v>
      </x:c>
      <x:c r="D12" s="96" t="n">
        <x:f>Dashboard!B14</x:f>
        <x:v>1000</x:v>
      </x:c>
      <x:c r="E12" s="97" t="n">
        <x:f>Dashboard!B13</x:f>
        <x:v>0.0034</x:v>
      </x:c>
      <x:c r="F12" s="98" t="n">
        <x:f>MAX(0,1000-D12)*E12</x:f>
        <x:v>0</x:v>
      </x:c>
      <x:c r="G12" s="98" t="n">
        <x:f>MAX(0,10000-D12)*E12</x:f>
        <x:v>30.599999999999998</x:v>
      </x:c>
      <x:c r="H12" s="98" t="n">
        <x:f>MAX(0,100000-D12)*E12</x:f>
        <x:v>336.59999999999997</x:v>
      </x:c>
      <x:c r="I12" s="98" t="n">
        <x:f>MAX(0,1000000-D12)*E12</x:f>
        <x:v>3396.6</x:v>
      </x:c>
      <x:c r="J12" s="95" t="str">
        <x:v>Meta quota is per business phone number; selected market is linked from Dashboard.</x:v>
      </x:c>
    </x:row>
    <x:row r="13" ht="48" customHeight="1">
      <x:c r="A13" s="95" t="str">
        <x:v>Mobile push</x:v>
      </x:c>
      <x:c r="B13" s="95" t="str">
        <x:v>AWS SNS mobile push</x:v>
      </x:c>
      <x:c r="C13" s="95" t="str">
        <x:v>Push delivery + publish</x:v>
      </x:c>
      <x:c r="D13" s="96" t="n">
        <x:v>1000000</x:v>
      </x:c>
      <x:c r="E13" s="97" t="n">
        <x:v>0.000001</x:v>
      </x:c>
      <x:c r="F13" s="98" t="n">
        <x:f>MAX(0,1000-D13)*E13</x:f>
        <x:v>0</x:v>
      </x:c>
      <x:c r="G13" s="98" t="n">
        <x:f>MAX(0,10000-D13)*E13</x:f>
        <x:v>0</x:v>
      </x:c>
      <x:c r="H13" s="98" t="n">
        <x:f>MAX(0,100000-D13)*E13</x:f>
        <x:v>0</x:v>
      </x:c>
      <x:c r="I13" s="98" t="n">
        <x:f>MAX(0,1000000-D13)*E13</x:f>
        <x:v>0</x:v>
      </x:c>
      <x:c r="J13" s="95" t="str">
        <x:v>Assumes one publish per push. AWS charges $0.50/M publish + $0.50/M mobile push delivery after the 1M free tier.</x:v>
      </x:c>
    </x:row>
    <x:row r="14" ht="48" customHeight="1">
      <x:c r="A14" s="95" t="str">
        <x:v>Email</x:v>
      </x:c>
      <x:c r="B14" s="95" t="str">
        <x:v>AWS SNS email / Email-JSON</x:v>
      </x:c>
      <x:c r="C14" s="95" t="str">
        <x:v>Email notification delivery</x:v>
      </x:c>
      <x:c r="D14" s="96" t="n">
        <x:v>1000</x:v>
      </x:c>
      <x:c r="E14" s="97" t="n">
        <x:v>0.00002</x:v>
      </x:c>
      <x:c r="F14" s="98" t="n">
        <x:f>MAX(0,1000-D14)*E14</x:f>
        <x:v>0</x:v>
      </x:c>
      <x:c r="G14" s="98" t="n">
        <x:f>MAX(0,10000-D14)*E14</x:f>
        <x:v>0.18000000000000002</x:v>
      </x:c>
      <x:c r="H14" s="98" t="n">
        <x:f>MAX(0,100000-D14)*E14</x:f>
        <x:v>1.9800000000000002</x:v>
      </x:c>
      <x:c r="I14" s="98" t="n">
        <x:f>MAX(0,1000000-D14)*E14</x:f>
        <x:v>19.98</x:v>
      </x:c>
      <x:c r="J14" s="95" t="str">
        <x:v>AWS SNS email delivery is $2 / 100,000 after the first 1,000 email deliveries; API requests may add $0.50/M after 1M.</x:v>
      </x:c>
    </x:row>
    <x:row r="15" ht="48" customHeight="1">
      <x:c r="A15" s="95" t="str">
        <x:v>Email</x:v>
      </x:c>
      <x:c r="B15" s="95" t="str">
        <x:v>AWS SES à la carte</x:v>
      </x:c>
      <x:c r="C15" s="95" t="str">
        <x:v>Outbound email recipient</x:v>
      </x:c>
      <x:c r="D15" s="96" t="n">
        <x:v>0</x:v>
      </x:c>
      <x:c r="E15" s="97" t="n">
        <x:v>0.0001</x:v>
      </x:c>
      <x:c r="F15" s="98" t="n">
        <x:f>MAX(0,1000-D15)*E15</x:f>
        <x:v>0.1</x:v>
      </x:c>
      <x:c r="G15" s="98" t="n">
        <x:f>MAX(0,10000-D15)*E15</x:f>
        <x:v>1</x:v>
      </x:c>
      <x:c r="H15" s="98" t="n">
        <x:f>MAX(0,100000-D15)*E15</x:f>
        <x:v>10</x:v>
      </x:c>
      <x:c r="I15" s="98" t="n">
        <x:f>MAX(0,1000000-D15)*E15</x:f>
        <x:v>100</x:v>
      </x:c>
      <x:c r="J15" s="95" t="str">
        <x:v>SES à la carte: $0.10 / 1,000 emails. Add $0.12 / GB for outgoing message data and attachments.</x:v>
      </x:c>
    </x:row>
    <x:row r="16" ht="48" customHeight="1">
      <x:c r="A16" s="95" t="str">
        <x:v>Email</x:v>
      </x:c>
      <x:c r="B16" s="95" t="str">
        <x:v>AWS SES Essentials</x:v>
      </x:c>
      <x:c r="C16" s="95" t="str">
        <x:v>Outbound email recipient</x:v>
      </x:c>
      <x:c r="D16" s="96" t="n">
        <x:v>0</x:v>
      </x:c>
      <x:c r="E16" s="97" t="n">
        <x:v>0.00016</x:v>
      </x:c>
      <x:c r="F16" s="98" t="n">
        <x:f>MAX(0,1000-D16)*E16</x:f>
        <x:v>0.16</x:v>
      </x:c>
      <x:c r="G16" s="98" t="n">
        <x:f>MAX(0,10000-D16)*E16</x:f>
        <x:v>1.6</x:v>
      </x:c>
      <x:c r="H16" s="98" t="n">
        <x:f>MAX(0,100000-D16)*E16</x:f>
        <x:v>16</x:v>
      </x:c>
      <x:c r="I16" s="98" t="n">
        <x:f>MAX(0,1000000-D16)*E16</x:f>
        <x:v>160</x:v>
      </x:c>
      <x:c r="J16" s="95" t="str">
        <x:v>Essentials plan rate for 0–10M emails/month. New accounts/regions may start on this plan from July 21, 2026.</x:v>
      </x:c>
    </x:row>
    <x:row r="19">
      <x:c r="A19" s="39" t="str">
        <x:v>Interpretation</x:v>
      </x:c>
      <x:c r="B19" s="39"/>
      <x:c r="C19" s="39"/>
      <x:c r="D19" s="39"/>
      <x:c r="E19" s="39"/>
      <x:c r="F19" s="39"/>
      <x:c r="G19" s="39"/>
      <x:c r="H19" s="39"/>
      <x:c r="I19" s="39"/>
      <x:c r="J19" s="39"/>
    </x:row>
    <x:row r="20" ht="32" customHeight="1">
      <x:c r="A20" s="86" t="str">
        <x:v>WhatsApp</x:v>
      </x:c>
      <x:c r="B20" s="99" t="str">
        <x:v>High per-message list price in the selected market, but it reaches customers without requiring a separate app or email address.</x:v>
      </x:c>
      <x:c r="C20" s="99" t="str"/>
      <x:c r="D20" s="99" t="str"/>
      <x:c r="E20" s="99" t="str"/>
      <x:c r="F20" s="99" t="str"/>
      <x:c r="G20" s="99" t="str"/>
      <x:c r="H20" s="99" t="str"/>
      <x:c r="I20" s="99" t="str"/>
      <x:c r="J20" s="99" t="str"/>
    </x:row>
    <x:row r="21" ht="32" customHeight="1">
      <x:c r="A21" s="88" t="str">
        <x:v>Mobile push</x:v>
      </x:c>
      <x:c r="B21" s="95" t="str">
        <x:v>Lowest delivery cost at scale, but users must have your app installed and opt in to notifications.</x:v>
      </x:c>
      <x:c r="C21" s="95" t="str"/>
      <x:c r="D21" s="95" t="str"/>
      <x:c r="E21" s="95" t="str"/>
      <x:c r="F21" s="95" t="str"/>
      <x:c r="G21" s="95" t="str"/>
      <x:c r="H21" s="95" t="str"/>
      <x:c r="I21" s="95" t="str"/>
      <x:c r="J21" s="95" t="str"/>
    </x:row>
    <x:row r="22" ht="32" customHeight="1">
      <x:c r="A22" s="88" t="str">
        <x:v>Email</x:v>
      </x:c>
      <x:c r="B22" s="95" t="str">
        <x:v>SES is the natural AWS comparison for transactional email. It adds deliverability, reputation, bounce and content considerations.</x:v>
      </x:c>
      <x:c r="C22" s="95" t="str"/>
      <x:c r="D22" s="95" t="str"/>
      <x:c r="E22" s="95" t="str"/>
      <x:c r="F22" s="95" t="str"/>
      <x:c r="G22" s="95" t="str"/>
      <x:c r="H22" s="95" t="str"/>
      <x:c r="I22" s="95" t="str"/>
      <x:c r="J22" s="95" t="str"/>
    </x:row>
    <x:row r="23" ht="32" customHeight="1">
      <x:c r="A23" s="88" t="str">
        <x:v>Do not mix products</x:v>
      </x:c>
      <x:c r="B23" s="95" t="str">
        <x:v>The table compares transport cost only. It does not compare engagement, read rates, support workflow, consent or implementation cost.</x:v>
      </x:c>
      <x:c r="C23" s="95" t="str"/>
      <x:c r="D23" s="95" t="str"/>
      <x:c r="E23" s="95" t="str"/>
      <x:c r="F23" s="95" t="str"/>
      <x:c r="G23" s="95" t="str"/>
      <x:c r="H23" s="95" t="str"/>
      <x:c r="I23" s="95" t="str"/>
      <x:c r="J23" s="95" t="str"/>
    </x:row>
  </x:sheetData>
  <x:mergeCells>
    <x:mergeCell ref="A1:J1"/>
    <x:mergeCell ref="A2:J2"/>
    <x:mergeCell ref="A3:J3"/>
    <x:mergeCell ref="A10:J10"/>
    <x:mergeCell ref="A19:J19"/>
    <x:mergeCell ref="B20:J20"/>
    <x:mergeCell ref="B21:J21"/>
    <x:mergeCell ref="B22:J22"/>
    <x:mergeCell ref="B23:J23"/>
  </x:mergeCells>
  <x:conditionalFormatting sqref="F12:I16">
    <x:cfRule type="colorScale" priority="1">
      <x:colorScale>
        <x:cfvo type="min"/>
        <x:cfvo type="percentile" val="50"/>
        <x:cfvo type="max"/>
        <x:color rgb="FFD9EAD3"/>
        <x:color rgb="FFFFF2CC"/>
        <x:color rgb="FFF4CCCC"/>
      </x:colorScale>
    </x:cfRule>
  </x:conditionalFormatting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5B9BD5"/>
  </x:sheetPr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28" hidden="0" customWidth="1"/>
    <x:col min="2" max="2" width="18" hidden="0" customWidth="1"/>
    <x:col min="3" max="3" width="34" hidden="0" customWidth="1"/>
    <x:col min="4" max="4" width="18" hidden="0" customWidth="1"/>
    <x:col min="5" max="5" width="18" hidden="0" customWidth="1"/>
    <x:col min="6" max="6" width="18" hidden="0" customWidth="1"/>
    <x:col min="7" max="7" width="19" hidden="0" customWidth="1"/>
    <x:col min="8" max="8" width="19" hidden="0" customWidth="1"/>
    <x:col min="9" max="9" width="20" hidden="0" customWidth="1"/>
    <x:col min="10" max="10" width="20" hidden="0" customWidth="1"/>
  </x:cols>
  <x:sheetData>
    <x:row r="1">
      <x:c r="A1" s="2" t="str">
        <x:v>Global service-message rate card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>
      <x:c r="A2" s="3" t="str">
        <x:v>Meta fee only | USD per delivered message | effective 1 October 2026 | service rate matches Utility/Auth list rate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>
      <x:c r="A3" s="5" t="str">
        <x:v>Source: Meta's October 1, 2026 USD rate-card spreadsheet, corroborated against the complete market table published by Wabery. Meta prices market buckets, not every country as a separate row.</x:v>
      </x:c>
      <x:c r="B3" s="5"/>
      <x:c r="C3" s="5"/>
      <x:c r="D3" s="5"/>
      <x:c r="E3" s="5"/>
      <x:c r="F3" s="5"/>
      <x:c r="G3" s="5"/>
      <x:c r="H3" s="5"/>
      <x:c r="I3" s="5"/>
      <x:c r="J3" s="5"/>
    </x:row>
    <x:row r="4" ht="34" customHeight="1">
      <x:c r="A4" s="13" t="str">
        <x:v>Meta market</x:v>
      </x:c>
      <x:c r="B4" s="13" t="str">
        <x:v>Scope</x:v>
      </x:c>
      <x:c r="C4" s="13" t="str">
        <x:v>ISO / mapping</x:v>
      </x:c>
      <x:c r="D4" s="13" t="str">
        <x:v>Utility/Auth rate (USD)</x:v>
      </x:c>
      <x:c r="E4" s="13" t="str">
        <x:v>Service rate before Oct 1 (USD)</x:v>
      </x:c>
      <x:c r="F4" s="13" t="str">
        <x:v>Service rate from Oct 1 (USD)</x:v>
      </x:c>
      <x:c r="G4" s="13" t="str">
        <x:v>Free service msgs / number / month</x:v>
      </x:c>
      <x:c r="H4" s="13" t="str">
        <x:v>Billable msgs at 10,000</x:v>
      </x:c>
      <x:c r="I4" s="13" t="str">
        <x:v>Meta cost at 10,000 (USD)</x:v>
      </x:c>
      <x:c r="J4" s="13" t="str">
        <x:v>Meta cost at 100,000 (USD)</x:v>
      </x:c>
    </x:row>
    <x:row r="5">
      <x:c r="A5" s="14" t="str">
        <x:v>Colombia</x:v>
      </x:c>
      <x:c r="B5" s="14" t="str">
        <x:v>Country</x:v>
      </x:c>
      <x:c r="C5" s="14" t="str">
        <x:v>CO</x:v>
      </x:c>
      <x:c r="D5" s="15" t="n">
        <x:v>0.0008</x:v>
      </x:c>
      <x:c r="E5" s="15" t="n">
        <x:v>0</x:v>
      </x:c>
      <x:c r="F5" s="15" t="n">
        <x:v>0.0008</x:v>
      </x:c>
      <x:c r="G5" s="16" t="n">
        <x:v>1000</x:v>
      </x:c>
      <x:c r="H5" s="16" t="n">
        <x:f>MAX(0,10000-G5)</x:f>
        <x:v>9000</x:v>
      </x:c>
      <x:c r="I5" s="17" t="n">
        <x:f>H5*F5</x:f>
        <x:v>7.2</x:v>
      </x:c>
      <x:c r="J5" s="17" t="n">
        <x:f>MAX(0,100000-G5)*F5</x:f>
        <x:v>79.2</x:v>
      </x:c>
    </x:row>
    <x:row r="6">
      <x:c r="A6" s="14" t="str">
        <x:v>Turkey</x:v>
      </x:c>
      <x:c r="B6" s="14" t="str">
        <x:v>Country</x:v>
      </x:c>
      <x:c r="C6" s="14" t="str">
        <x:v>TR</x:v>
      </x:c>
      <x:c r="D6" s="15" t="n">
        <x:v>0.0009</x:v>
      </x:c>
      <x:c r="E6" s="15" t="n">
        <x:v>0</x:v>
      </x:c>
      <x:c r="F6" s="15" t="n">
        <x:v>0.0009</x:v>
      </x:c>
      <x:c r="G6" s="16" t="n">
        <x:v>1000</x:v>
      </x:c>
      <x:c r="H6" s="16" t="n">
        <x:f>MAX(0,10000-G6)</x:f>
        <x:v>9000</x:v>
      </x:c>
      <x:c r="I6" s="17" t="n">
        <x:f>H6*F6</x:f>
        <x:v>8.1</x:v>
      </x:c>
      <x:c r="J6" s="17" t="n">
        <x:f>MAX(0,100000-G6)*F6</x:f>
        <x:v>89.1</x:v>
      </x:c>
    </x:row>
    <x:row r="7">
      <x:c r="A7" s="14" t="str">
        <x:v>India</x:v>
      </x:c>
      <x:c r="B7" s="14" t="str">
        <x:v>Country</x:v>
      </x:c>
      <x:c r="C7" s="14" t="str">
        <x:v>IN</x:v>
      </x:c>
      <x:c r="D7" s="15" t="n">
        <x:v>0.0014</x:v>
      </x:c>
      <x:c r="E7" s="15" t="n">
        <x:v>0</x:v>
      </x:c>
      <x:c r="F7" s="15" t="n">
        <x:v>0.0014</x:v>
      </x:c>
      <x:c r="G7" s="16" t="n">
        <x:v>1000</x:v>
      </x:c>
      <x:c r="H7" s="16" t="n">
        <x:f>MAX(0,10000-G7)</x:f>
        <x:v>9000</x:v>
      </x:c>
      <x:c r="I7" s="17" t="n">
        <x:f>H7*F7</x:f>
        <x:v>12.6</x:v>
      </x:c>
      <x:c r="J7" s="17" t="n">
        <x:f>MAX(0,100000-G7)*F7</x:f>
        <x:v>138.6</x:v>
      </x:c>
    </x:row>
    <x:row r="8">
      <x:c r="A8" s="14" t="str">
        <x:v>Sri Lanka</x:v>
      </x:c>
      <x:c r="B8" s="14" t="str">
        <x:v>Country</x:v>
      </x:c>
      <x:c r="C8" s="14" t="str">
        <x:v>LK</x:v>
      </x:c>
      <x:c r="D8" s="15" t="n">
        <x:v>0.002</x:v>
      </x:c>
      <x:c r="E8" s="15" t="n">
        <x:v>0</x:v>
      </x:c>
      <x:c r="F8" s="15" t="n">
        <x:v>0.002</x:v>
      </x:c>
      <x:c r="G8" s="16" t="n">
        <x:v>1000</x:v>
      </x:c>
      <x:c r="H8" s="16" t="n">
        <x:f>MAX(0,10000-G8)</x:f>
        <x:v>9000</x:v>
      </x:c>
      <x:c r="I8" s="17" t="n">
        <x:f>H8*F8</x:f>
        <x:v>18</x:v>
      </x:c>
      <x:c r="J8" s="17" t="n">
        <x:f>MAX(0,100000-G8)*F8</x:f>
        <x:v>198</x:v>
      </x:c>
    </x:row>
    <x:row r="9">
      <x:c r="A9" s="14" t="str">
        <x:v>Nepal</x:v>
      </x:c>
      <x:c r="B9" s="14" t="str">
        <x:v>Country</x:v>
      </x:c>
      <x:c r="C9" s="14" t="str">
        <x:v>NP</x:v>
      </x:c>
      <x:c r="D9" s="15" t="n">
        <x:v>0.0034</x:v>
      </x:c>
      <x:c r="E9" s="15" t="n">
        <x:v>0</x:v>
      </x:c>
      <x:c r="F9" s="15" t="n">
        <x:v>0.0034</x:v>
      </x:c>
      <x:c r="G9" s="16" t="n">
        <x:v>1000</x:v>
      </x:c>
      <x:c r="H9" s="16" t="n">
        <x:f>MAX(0,10000-G9)</x:f>
        <x:v>9000</x:v>
      </x:c>
      <x:c r="I9" s="17" t="n">
        <x:f>H9*F9</x:f>
        <x:v>30.599999999999998</x:v>
      </x:c>
      <x:c r="J9" s="17" t="n">
        <x:f>MAX(0,100000-G9)*F9</x:f>
        <x:v>336.59999999999997</x:v>
      </x:c>
    </x:row>
    <x:row r="10">
      <x:c r="A10" s="14" t="str">
        <x:v>United States</x:v>
      </x:c>
      <x:c r="B10" s="14" t="str">
        <x:v>Country</x:v>
      </x:c>
      <x:c r="C10" s="14" t="str">
        <x:v>US; North America market</x:v>
      </x:c>
      <x:c r="D10" s="15" t="n">
        <x:v>0.0034</x:v>
      </x:c>
      <x:c r="E10" s="15" t="n">
        <x:v>0</x:v>
      </x:c>
      <x:c r="F10" s="15" t="n">
        <x:v>0.0034</x:v>
      </x:c>
      <x:c r="G10" s="16" t="n">
        <x:v>1000</x:v>
      </x:c>
      <x:c r="H10" s="16" t="n">
        <x:f>MAX(0,10000-G10)</x:f>
        <x:v>9000</x:v>
      </x:c>
      <x:c r="I10" s="17" t="n">
        <x:f>H10*F10</x:f>
        <x:v>30.599999999999998</x:v>
      </x:c>
      <x:c r="J10" s="17" t="n">
        <x:f>MAX(0,100000-G10)*F10</x:f>
        <x:v>336.59999999999997</x:v>
      </x:c>
    </x:row>
    <x:row r="11">
      <x:c r="A11" s="14" t="str">
        <x:v>Egypt</x:v>
      </x:c>
      <x:c r="B11" s="14" t="str">
        <x:v>Country</x:v>
      </x:c>
      <x:c r="C11" s="14" t="str">
        <x:v>EG</x:v>
      </x:c>
      <x:c r="D11" s="15" t="n">
        <x:v>0.0036</x:v>
      </x:c>
      <x:c r="E11" s="15" t="n">
        <x:v>0</x:v>
      </x:c>
      <x:c r="F11" s="15" t="n">
        <x:v>0.0036</x:v>
      </x:c>
      <x:c r="G11" s="16" t="n">
        <x:v>1000</x:v>
      </x:c>
      <x:c r="H11" s="16" t="n">
        <x:f>MAX(0,10000-G11)</x:f>
        <x:v>9000</x:v>
      </x:c>
      <x:c r="I11" s="17" t="n">
        <x:f>H11*F11</x:f>
        <x:v>32.4</x:v>
      </x:c>
      <x:c r="J11" s="17" t="n">
        <x:f>MAX(0,100000-G11)*F11</x:f>
        <x:v>356.4</x:v>
      </x:c>
    </x:row>
    <x:row r="12">
      <x:c r="A12" s="14" t="str">
        <x:v>Bangladesh</x:v>
      </x:c>
      <x:c r="B12" s="14" t="str">
        <x:v>Country</x:v>
      </x:c>
      <x:c r="C12" s="14" t="str">
        <x:v>BD</x:v>
      </x:c>
      <x:c r="D12" s="15" t="n">
        <x:v>0.0037</x:v>
      </x:c>
      <x:c r="E12" s="15" t="n">
        <x:v>0</x:v>
      </x:c>
      <x:c r="F12" s="15" t="n">
        <x:v>0.0037</x:v>
      </x:c>
      <x:c r="G12" s="16" t="n">
        <x:v>1000</x:v>
      </x:c>
      <x:c r="H12" s="16" t="n">
        <x:f>MAX(0,10000-G12)</x:f>
        <x:v>9000</x:v>
      </x:c>
      <x:c r="I12" s="17" t="n">
        <x:f>H12*F12</x:f>
        <x:v>33.300000000000004</x:v>
      </x:c>
      <x:c r="J12" s="17" t="n">
        <x:f>MAX(0,100000-G12)*F12</x:f>
        <x:v>366.3</x:v>
      </x:c>
    </x:row>
    <x:row r="13">
      <x:c r="A13" s="14" t="str">
        <x:v>Rest of Africa</x:v>
      </x:c>
      <x:c r="B13" s="14" t="str">
        <x:v>Regional bucket</x:v>
      </x:c>
      <x:c r="C13" s="14" t="str">
        <x:v>Countries not listed as standalone markets</x:v>
      </x:c>
      <x:c r="D13" s="15" t="n">
        <x:v>0.004</x:v>
      </x:c>
      <x:c r="E13" s="15" t="n">
        <x:v>0</x:v>
      </x:c>
      <x:c r="F13" s="15" t="n">
        <x:v>0.004</x:v>
      </x:c>
      <x:c r="G13" s="16" t="n">
        <x:v>1000</x:v>
      </x:c>
      <x:c r="H13" s="16" t="n">
        <x:f>MAX(0,10000-G13)</x:f>
        <x:v>9000</x:v>
      </x:c>
      <x:c r="I13" s="17" t="n">
        <x:f>H13*F13</x:f>
        <x:v>36</x:v>
      </x:c>
      <x:c r="J13" s="17" t="n">
        <x:f>MAX(0,100000-G13)*F13</x:f>
        <x:v>396</x:v>
      </x:c>
    </x:row>
    <x:row r="14">
      <x:c r="A14" s="14" t="str">
        <x:v>Israel</x:v>
      </x:c>
      <x:c r="B14" s="14" t="str">
        <x:v>Country</x:v>
      </x:c>
      <x:c r="C14" s="14" t="str">
        <x:v>IL</x:v>
      </x:c>
      <x:c r="D14" s="15" t="n">
        <x:v>0.0053</x:v>
      </x:c>
      <x:c r="E14" s="15" t="n">
        <x:v>0</x:v>
      </x:c>
      <x:c r="F14" s="15" t="n">
        <x:v>0.0053</x:v>
      </x:c>
      <x:c r="G14" s="16" t="n">
        <x:v>1000</x:v>
      </x:c>
      <x:c r="H14" s="16" t="n">
        <x:f>MAX(0,10000-G14)</x:f>
        <x:v>9000</x:v>
      </x:c>
      <x:c r="I14" s="17" t="n">
        <x:f>H14*F14</x:f>
        <x:v>47.7</x:v>
      </x:c>
      <x:c r="J14" s="17" t="n">
        <x:f>MAX(0,100000-G14)*F14</x:f>
        <x:v>524.7</x:v>
      </x:c>
    </x:row>
    <x:row r="15">
      <x:c r="A15" s="14" t="str">
        <x:v>Nigeria</x:v>
      </x:c>
      <x:c r="B15" s="14" t="str">
        <x:v>Country</x:v>
      </x:c>
      <x:c r="C15" s="14" t="str">
        <x:v>NG</x:v>
      </x:c>
      <x:c r="D15" s="15" t="n">
        <x:v>0.0067</x:v>
      </x:c>
      <x:c r="E15" s="15" t="n">
        <x:v>0</x:v>
      </x:c>
      <x:c r="F15" s="15" t="n">
        <x:v>0.0067</x:v>
      </x:c>
      <x:c r="G15" s="16" t="n">
        <x:v>1000</x:v>
      </x:c>
      <x:c r="H15" s="16" t="n">
        <x:f>MAX(0,10000-G15)</x:f>
        <x:v>9000</x:v>
      </x:c>
      <x:c r="I15" s="17" t="n">
        <x:f>H15*F15</x:f>
        <x:v>60.300000000000004</x:v>
      </x:c>
      <x:c r="J15" s="17" t="n">
        <x:f>MAX(0,100000-G15)*F15</x:f>
        <x:v>663.3000000000001</x:v>
      </x:c>
    </x:row>
    <x:row r="16">
      <x:c r="A16" s="14" t="str">
        <x:v>Brazil</x:v>
      </x:c>
      <x:c r="B16" s="14" t="str">
        <x:v>Country</x:v>
      </x:c>
      <x:c r="C16" s="14" t="str">
        <x:v>BR</x:v>
      </x:c>
      <x:c r="D16" s="15" t="n">
        <x:v>0.0068</x:v>
      </x:c>
      <x:c r="E16" s="15" t="n">
        <x:v>0</x:v>
      </x:c>
      <x:c r="F16" s="15" t="n">
        <x:v>0.0068</x:v>
      </x:c>
      <x:c r="G16" s="16" t="n">
        <x:v>1000</x:v>
      </x:c>
      <x:c r="H16" s="16" t="n">
        <x:f>MAX(0,10000-G16)</x:f>
        <x:v>9000</x:v>
      </x:c>
      <x:c r="I16" s="17" t="n">
        <x:f>H16*F16</x:f>
        <x:v>61.199999999999996</x:v>
      </x:c>
      <x:c r="J16" s="17" t="n">
        <x:f>MAX(0,100000-G16)*F16</x:f>
        <x:v>673.1999999999999</x:v>
      </x:c>
    </x:row>
    <x:row r="17">
      <x:c r="A17" s="14" t="str">
        <x:v>Other</x:v>
      </x:c>
      <x:c r="B17" s="14" t="str">
        <x:v>Fallback bucket</x:v>
      </x:c>
      <x:c r="C17" s="14" t="str">
        <x:v>Unlisted countries; fallback market bucket</x:v>
      </x:c>
      <x:c r="D17" s="15" t="n">
        <x:v>0.0077</x:v>
      </x:c>
      <x:c r="E17" s="15" t="n">
        <x:v>0</x:v>
      </x:c>
      <x:c r="F17" s="15" t="n">
        <x:v>0.0077</x:v>
      </x:c>
      <x:c r="G17" s="16" t="n">
        <x:v>1000</x:v>
      </x:c>
      <x:c r="H17" s="16" t="n">
        <x:f>MAX(0,10000-G17)</x:f>
        <x:v>9000</x:v>
      </x:c>
      <x:c r="I17" s="17" t="n">
        <x:f>H17*F17</x:f>
        <x:v>69.3</x:v>
      </x:c>
      <x:c r="J17" s="17" t="n">
        <x:f>MAX(0,100000-G17)*F17</x:f>
        <x:v>762.3000000000001</x:v>
      </x:c>
    </x:row>
    <x:row r="18">
      <x:c r="A18" s="14" t="str">
        <x:v>Iraq</x:v>
      </x:c>
      <x:c r="B18" s="14" t="str">
        <x:v>Country</x:v>
      </x:c>
      <x:c r="C18" s="14" t="str">
        <x:v>IQ</x:v>
      </x:c>
      <x:c r="D18" s="15" t="n">
        <x:v>0.0079</x:v>
      </x:c>
      <x:c r="E18" s="15" t="n">
        <x:v>0</x:v>
      </x:c>
      <x:c r="F18" s="15" t="n">
        <x:v>0.0079</x:v>
      </x:c>
      <x:c r="G18" s="16" t="n">
        <x:v>1000</x:v>
      </x:c>
      <x:c r="H18" s="16" t="n">
        <x:f>MAX(0,10000-G18)</x:f>
        <x:v>9000</x:v>
      </x:c>
      <x:c r="I18" s="17" t="n">
        <x:f>H18*F18</x:f>
        <x:v>71.10000000000001</x:v>
      </x:c>
      <x:c r="J18" s="17" t="n">
        <x:f>MAX(0,100000-G18)*F18</x:f>
        <x:v>782.1</x:v>
      </x:c>
    </x:row>
    <x:row r="19">
      <x:c r="A19" s="14" t="str">
        <x:v>Mexico</x:v>
      </x:c>
      <x:c r="B19" s="14" t="str">
        <x:v>Country</x:v>
      </x:c>
      <x:c r="C19" s="14" t="str">
        <x:v>MX</x:v>
      </x:c>
      <x:c r="D19" s="15" t="n">
        <x:v>0.0085</x:v>
      </x:c>
      <x:c r="E19" s="15" t="n">
        <x:v>0</x:v>
      </x:c>
      <x:c r="F19" s="15" t="n">
        <x:v>0.0085</x:v>
      </x:c>
      <x:c r="G19" s="16" t="n">
        <x:v>1000</x:v>
      </x:c>
      <x:c r="H19" s="16" t="n">
        <x:f>MAX(0,10000-G19)</x:f>
        <x:v>9000</x:v>
      </x:c>
      <x:c r="I19" s="17" t="n">
        <x:f>H19*F19</x:f>
        <x:v>76.5</x:v>
      </x:c>
      <x:c r="J19" s="17" t="n">
        <x:f>MAX(0,100000-G19)*F19</x:f>
        <x:v>841.5000000000001</x:v>
      </x:c>
    </x:row>
    <x:row r="20">
      <x:c r="A20" s="14" t="str">
        <x:v>Rest of Middle East</x:v>
      </x:c>
      <x:c r="B20" s="14" t="str">
        <x:v>Regional bucket</x:v>
      </x:c>
      <x:c r="C20" s="14" t="str">
        <x:v>Countries not listed as standalone markets</x:v>
      </x:c>
      <x:c r="D20" s="15" t="n">
        <x:v>0.0091</x:v>
      </x:c>
      <x:c r="E20" s="15" t="n">
        <x:v>0</x:v>
      </x:c>
      <x:c r="F20" s="15" t="n">
        <x:v>0.0091</x:v>
      </x:c>
      <x:c r="G20" s="16" t="n">
        <x:v>1000</x:v>
      </x:c>
      <x:c r="H20" s="16" t="n">
        <x:f>MAX(0,10000-G20)</x:f>
        <x:v>9000</x:v>
      </x:c>
      <x:c r="I20" s="17" t="n">
        <x:f>H20*F20</x:f>
        <x:v>81.9</x:v>
      </x:c>
      <x:c r="J20" s="17" t="n">
        <x:f>MAX(0,100000-G20)*F20</x:f>
        <x:v>900.9000000000001</x:v>
      </x:c>
    </x:row>
    <x:row r="21">
      <x:c r="A21" s="14" t="str">
        <x:v>South Africa</x:v>
      </x:c>
      <x:c r="B21" s="14" t="str">
        <x:v>Country</x:v>
      </x:c>
      <x:c r="C21" s="14" t="str">
        <x:v>ZA</x:v>
      </x:c>
      <x:c r="D21" s="15" t="n">
        <x:v>0.0095</x:v>
      </x:c>
      <x:c r="E21" s="15" t="n">
        <x:v>0</x:v>
      </x:c>
      <x:c r="F21" s="15" t="n">
        <x:v>0.0095</x:v>
      </x:c>
      <x:c r="G21" s="16" t="n">
        <x:v>1000</x:v>
      </x:c>
      <x:c r="H21" s="16" t="n">
        <x:f>MAX(0,10000-G21)</x:f>
        <x:v>9000</x:v>
      </x:c>
      <x:c r="I21" s="17" t="n">
        <x:f>H21*F21</x:f>
        <x:v>85.5</x:v>
      </x:c>
      <x:c r="J21" s="17" t="n">
        <x:f>MAX(0,100000-G21)*F21</x:f>
        <x:v>940.5</x:v>
      </x:c>
    </x:row>
    <x:row r="22">
      <x:c r="A22" s="14" t="str">
        <x:v>Saudi Arabia</x:v>
      </x:c>
      <x:c r="B22" s="14" t="str">
        <x:v>Country</x:v>
      </x:c>
      <x:c r="C22" s="14" t="str">
        <x:v>SA</x:v>
      </x:c>
      <x:c r="D22" s="15" t="n">
        <x:v>0.0107</x:v>
      </x:c>
      <x:c r="E22" s="15" t="n">
        <x:v>0</x:v>
      </x:c>
      <x:c r="F22" s="15" t="n">
        <x:v>0.0107</x:v>
      </x:c>
      <x:c r="G22" s="16" t="n">
        <x:v>1000</x:v>
      </x:c>
      <x:c r="H22" s="16" t="n">
        <x:f>MAX(0,10000-G22)</x:f>
        <x:v>9000</x:v>
      </x:c>
      <x:c r="I22" s="17" t="n">
        <x:f>H22*F22</x:f>
        <x:v>96.3</x:v>
      </x:c>
      <x:c r="J22" s="17" t="n">
        <x:f>MAX(0,100000-G22)*F22</x:f>
        <x:v>1059.3</x:v>
      </x:c>
    </x:row>
    <x:row r="23">
      <x:c r="A23" s="14" t="str">
        <x:v>Rest of Asia Pacific</x:v>
      </x:c>
      <x:c r="B23" s="14" t="str">
        <x:v>Regional bucket</x:v>
      </x:c>
      <x:c r="C23" s="14" t="str">
        <x:v>Countries not listed as standalone markets</x:v>
      </x:c>
      <x:c r="D23" s="15" t="n">
        <x:v>0.0113</x:v>
      </x:c>
      <x:c r="E23" s="15" t="n">
        <x:v>0</x:v>
      </x:c>
      <x:c r="F23" s="15" t="n">
        <x:v>0.0113</x:v>
      </x:c>
      <x:c r="G23" s="16" t="n">
        <x:v>1000</x:v>
      </x:c>
      <x:c r="H23" s="16" t="n">
        <x:f>MAX(0,10000-G23)</x:f>
        <x:v>9000</x:v>
      </x:c>
      <x:c r="I23" s="17" t="n">
        <x:f>H23*F23</x:f>
        <x:v>101.69999999999999</x:v>
      </x:c>
      <x:c r="J23" s="17" t="n">
        <x:f>MAX(0,100000-G23)*F23</x:f>
        <x:v>1118.6999999999998</x:v>
      </x:c>
    </x:row>
    <x:row r="24">
      <x:c r="A24" s="14" t="str">
        <x:v>Rest of Latin America</x:v>
      </x:c>
      <x:c r="B24" s="14" t="str">
        <x:v>Regional bucket</x:v>
      </x:c>
      <x:c r="C24" s="14" t="str">
        <x:v>Countries not listed as standalone markets</x:v>
      </x:c>
      <x:c r="D24" s="15" t="n">
        <x:v>0.0113</x:v>
      </x:c>
      <x:c r="E24" s="15" t="n">
        <x:v>0</x:v>
      </x:c>
      <x:c r="F24" s="15" t="n">
        <x:v>0.0113</x:v>
      </x:c>
      <x:c r="G24" s="16" t="n">
        <x:v>1000</x:v>
      </x:c>
      <x:c r="H24" s="16" t="n">
        <x:f>MAX(0,10000-G24)</x:f>
        <x:v>9000</x:v>
      </x:c>
      <x:c r="I24" s="17" t="n">
        <x:f>H24*F24</x:f>
        <x:v>101.69999999999999</x:v>
      </x:c>
      <x:c r="J24" s="17" t="n">
        <x:f>MAX(0,100000-G24)*F24</x:f>
        <x:v>1118.6999999999998</x:v>
      </x:c>
    </x:row>
    <x:row r="25">
      <x:c r="A25" s="14" t="str">
        <x:v>Qatar</x:v>
      </x:c>
      <x:c r="B25" s="14" t="str">
        <x:v>Country</x:v>
      </x:c>
      <x:c r="C25" s="14" t="str">
        <x:v>QA</x:v>
      </x:c>
      <x:c r="D25" s="15" t="n">
        <x:v>0.012</x:v>
      </x:c>
      <x:c r="E25" s="15" t="n">
        <x:v>0</x:v>
      </x:c>
      <x:c r="F25" s="15" t="n">
        <x:v>0.012</x:v>
      </x:c>
      <x:c r="G25" s="16" t="n">
        <x:v>1000</x:v>
      </x:c>
      <x:c r="H25" s="16" t="n">
        <x:f>MAX(0,10000-G25)</x:f>
        <x:v>9000</x:v>
      </x:c>
      <x:c r="I25" s="17" t="n">
        <x:f>H25*F25</x:f>
        <x:v>108</x:v>
      </x:c>
      <x:c r="J25" s="17" t="n">
        <x:f>MAX(0,100000-G25)*F25</x:f>
        <x:v>1188</x:v>
      </x:c>
    </x:row>
    <x:row r="26">
      <x:c r="A26" s="14" t="str">
        <x:v>Poland</x:v>
      </x:c>
      <x:c r="B26" s="14" t="str">
        <x:v>Country</x:v>
      </x:c>
      <x:c r="C26" s="14" t="str">
        <x:v>PL</x:v>
      </x:c>
      <x:c r="D26" s="15" t="n">
        <x:v>0.0122</x:v>
      </x:c>
      <x:c r="E26" s="15" t="n">
        <x:v>0</x:v>
      </x:c>
      <x:c r="F26" s="15" t="n">
        <x:v>0.0122</x:v>
      </x:c>
      <x:c r="G26" s="16" t="n">
        <x:v>1000</x:v>
      </x:c>
      <x:c r="H26" s="16" t="n">
        <x:f>MAX(0,10000-G26)</x:f>
        <x:v>9000</x:v>
      </x:c>
      <x:c r="I26" s="17" t="n">
        <x:f>H26*F26</x:f>
        <x:v>109.80000000000001</x:v>
      </x:c>
      <x:c r="J26" s="17" t="n">
        <x:f>MAX(0,100000-G26)*F26</x:f>
        <x:v>1207.8000000000002</x:v>
      </x:c>
    </x:row>
    <x:row r="27">
      <x:c r="A27" s="14" t="str">
        <x:v>Malaysia</x:v>
      </x:c>
      <x:c r="B27" s="14" t="str">
        <x:v>Country</x:v>
      </x:c>
      <x:c r="C27" s="14" t="str">
        <x:v>MY</x:v>
      </x:c>
      <x:c r="D27" s="15" t="n">
        <x:v>0.014</x:v>
      </x:c>
      <x:c r="E27" s="15" t="n">
        <x:v>0</x:v>
      </x:c>
      <x:c r="F27" s="15" t="n">
        <x:v>0.014</x:v>
      </x:c>
      <x:c r="G27" s="16" t="n">
        <x:v>1000</x:v>
      </x:c>
      <x:c r="H27" s="16" t="n">
        <x:f>MAX(0,10000-G27)</x:f>
        <x:v>9000</x:v>
      </x:c>
      <x:c r="I27" s="17" t="n">
        <x:f>H27*F27</x:f>
        <x:v>126</x:v>
      </x:c>
      <x:c r="J27" s="17" t="n">
        <x:f>MAX(0,100000-G27)*F27</x:f>
        <x:v>1386</x:v>
      </x:c>
    </x:row>
    <x:row r="28">
      <x:c r="A28" s="14" t="str">
        <x:v>Pakistan</x:v>
      </x:c>
      <x:c r="B28" s="14" t="str">
        <x:v>Country</x:v>
      </x:c>
      <x:c r="C28" s="14" t="str">
        <x:v>PK</x:v>
      </x:c>
      <x:c r="D28" s="15" t="n">
        <x:v>0.015</x:v>
      </x:c>
      <x:c r="E28" s="15" t="n">
        <x:v>0</x:v>
      </x:c>
      <x:c r="F28" s="15" t="n">
        <x:v>0.015</x:v>
      </x:c>
      <x:c r="G28" s="16" t="n">
        <x:v>1000</x:v>
      </x:c>
      <x:c r="H28" s="16" t="n">
        <x:f>MAX(0,10000-G28)</x:f>
        <x:v>9000</x:v>
      </x:c>
      <x:c r="I28" s="17" t="n">
        <x:f>H28*F28</x:f>
        <x:v>135</x:v>
      </x:c>
      <x:c r="J28" s="17" t="n">
        <x:f>MAX(0,100000-G28)*F28</x:f>
        <x:v>1485</x:v>
      </x:c>
    </x:row>
    <x:row r="29">
      <x:c r="A29" s="14" t="str">
        <x:v>United Arab Emirates</x:v>
      </x:c>
      <x:c r="B29" s="14" t="str">
        <x:v>Country</x:v>
      </x:c>
      <x:c r="C29" s="14" t="str">
        <x:v>AE</x:v>
      </x:c>
      <x:c r="D29" s="15" t="n">
        <x:v>0.0157</x:v>
      </x:c>
      <x:c r="E29" s="15" t="n">
        <x:v>0</x:v>
      </x:c>
      <x:c r="F29" s="15" t="n">
        <x:v>0.0157</x:v>
      </x:c>
      <x:c r="G29" s="16" t="n">
        <x:v>1000</x:v>
      </x:c>
      <x:c r="H29" s="16" t="n">
        <x:f>MAX(0,10000-G29)</x:f>
        <x:v>9000</x:v>
      </x:c>
      <x:c r="I29" s="17" t="n">
        <x:f>H29*F29</x:f>
        <x:v>141.29999999999998</x:v>
      </x:c>
      <x:c r="J29" s="17" t="n">
        <x:f>MAX(0,100000-G29)*F29</x:f>
        <x:v>1554.3</x:v>
      </x:c>
    </x:row>
    <x:row r="30">
      <x:c r="A30" s="14" t="str">
        <x:v>Singapore</x:v>
      </x:c>
      <x:c r="B30" s="14" t="str">
        <x:v>Country</x:v>
      </x:c>
      <x:c r="C30" s="14" t="str">
        <x:v>SG</x:v>
      </x:c>
      <x:c r="D30" s="15" t="n">
        <x:v>0.016</x:v>
      </x:c>
      <x:c r="E30" s="15" t="n">
        <x:v>0</x:v>
      </x:c>
      <x:c r="F30" s="15" t="n">
        <x:v>0.016</x:v>
      </x:c>
      <x:c r="G30" s="16" t="n">
        <x:v>1000</x:v>
      </x:c>
      <x:c r="H30" s="16" t="n">
        <x:f>MAX(0,10000-G30)</x:f>
        <x:v>9000</x:v>
      </x:c>
      <x:c r="I30" s="17" t="n">
        <x:f>H30*F30</x:f>
        <x:v>144</x:v>
      </x:c>
      <x:c r="J30" s="17" t="n">
        <x:f>MAX(0,100000-G30)*F30</x:f>
        <x:v>1584</x:v>
      </x:c>
    </x:row>
    <x:row r="31">
      <x:c r="A31" s="14" t="str">
        <x:v>Rest of Western Europe</x:v>
      </x:c>
      <x:c r="B31" s="14" t="str">
        <x:v>Regional bucket</x:v>
      </x:c>
      <x:c r="C31" s="14" t="str">
        <x:v>Countries not listed as standalone markets</x:v>
      </x:c>
      <x:c r="D31" s="15" t="n">
        <x:v>0.0171</x:v>
      </x:c>
      <x:c r="E31" s="15" t="n">
        <x:v>0</x:v>
      </x:c>
      <x:c r="F31" s="15" t="n">
        <x:v>0.0171</x:v>
      </x:c>
      <x:c r="G31" s="16" t="n">
        <x:v>1000</x:v>
      </x:c>
      <x:c r="H31" s="16" t="n">
        <x:f>MAX(0,10000-G31)</x:f>
        <x:v>9000</x:v>
      </x:c>
      <x:c r="I31" s="17" t="n">
        <x:f>H31*F31</x:f>
        <x:v>153.9</x:v>
      </x:c>
      <x:c r="J31" s="17" t="n">
        <x:f>MAX(0,100000-G31)*F31</x:f>
        <x:v>1692.9</x:v>
      </x:c>
    </x:row>
    <x:row r="32">
      <x:c r="A32" s="14" t="str">
        <x:v>Kazakhstan</x:v>
      </x:c>
      <x:c r="B32" s="14" t="str">
        <x:v>Country</x:v>
      </x:c>
      <x:c r="C32" s="14" t="str">
        <x:v>KZ</x:v>
      </x:c>
      <x:c r="D32" s="15" t="n">
        <x:v>0.018</x:v>
      </x:c>
      <x:c r="E32" s="15" t="n">
        <x:v>0</x:v>
      </x:c>
      <x:c r="F32" s="15" t="n">
        <x:v>0.018</x:v>
      </x:c>
      <x:c r="G32" s="16" t="n">
        <x:v>1000</x:v>
      </x:c>
      <x:c r="H32" s="16" t="n">
        <x:f>MAX(0,10000-G32)</x:f>
        <x:v>9000</x:v>
      </x:c>
      <x:c r="I32" s="17" t="n">
        <x:f>H32*F32</x:f>
        <x:v>162</x:v>
      </x:c>
      <x:c r="J32" s="17" t="n">
        <x:f>MAX(0,100000-G32)*F32</x:f>
        <x:v>1781.9999999999998</x:v>
      </x:c>
    </x:row>
    <x:row r="33">
      <x:c r="A33" s="14" t="str">
        <x:v>Chile</x:v>
      </x:c>
      <x:c r="B33" s="14" t="str">
        <x:v>Country</x:v>
      </x:c>
      <x:c r="C33" s="14" t="str">
        <x:v>CL</x:v>
      </x:c>
      <x:c r="D33" s="15" t="n">
        <x:v>0.02</x:v>
      </x:c>
      <x:c r="E33" s="15" t="n">
        <x:v>0</x:v>
      </x:c>
      <x:c r="F33" s="15" t="n">
        <x:v>0.02</x:v>
      </x:c>
      <x:c r="G33" s="16" t="n">
        <x:v>1000</x:v>
      </x:c>
      <x:c r="H33" s="16" t="n">
        <x:f>MAX(0,10000-G33)</x:f>
        <x:v>9000</x:v>
      </x:c>
      <x:c r="I33" s="17" t="n">
        <x:f>H33*F33</x:f>
        <x:v>180</x:v>
      </x:c>
      <x:c r="J33" s="17" t="n">
        <x:f>MAX(0,100000-G33)*F33</x:f>
        <x:v>1980</x:v>
      </x:c>
    </x:row>
    <x:row r="34">
      <x:c r="A34" s="14" t="str">
        <x:v>Spain</x:v>
      </x:c>
      <x:c r="B34" s="14" t="str">
        <x:v>Country</x:v>
      </x:c>
      <x:c r="C34" s="14" t="str">
        <x:v>ES</x:v>
      </x:c>
      <x:c r="D34" s="15" t="n">
        <x:v>0.02</x:v>
      </x:c>
      <x:c r="E34" s="15" t="n">
        <x:v>0</x:v>
      </x:c>
      <x:c r="F34" s="15" t="n">
        <x:v>0.02</x:v>
      </x:c>
      <x:c r="G34" s="16" t="n">
        <x:v>1000</x:v>
      </x:c>
      <x:c r="H34" s="16" t="n">
        <x:f>MAX(0,10000-G34)</x:f>
        <x:v>9000</x:v>
      </x:c>
      <x:c r="I34" s="17" t="n">
        <x:f>H34*F34</x:f>
        <x:v>180</x:v>
      </x:c>
      <x:c r="J34" s="17" t="n">
        <x:f>MAX(0,100000-G34)*F34</x:f>
        <x:v>1980</x:v>
      </x:c>
    </x:row>
    <x:row r="35">
      <x:c r="A35" s="14" t="str">
        <x:v>Rest of Central &amp; Eastern Europe</x:v>
      </x:c>
      <x:c r="B35" s="14" t="str">
        <x:v>Regional bucket</x:v>
      </x:c>
      <x:c r="C35" s="14" t="str">
        <x:v>Countries not listed as standalone markets</x:v>
      </x:c>
      <x:c r="D35" s="15" t="n">
        <x:v>0.0212</x:v>
      </x:c>
      <x:c r="E35" s="15" t="n">
        <x:v>0</x:v>
      </x:c>
      <x:c r="F35" s="15" t="n">
        <x:v>0.0212</x:v>
      </x:c>
      <x:c r="G35" s="16" t="n">
        <x:v>1000</x:v>
      </x:c>
      <x:c r="H35" s="16" t="n">
        <x:f>MAX(0,10000-G35)</x:f>
        <x:v>9000</x:v>
      </x:c>
      <x:c r="I35" s="17" t="n">
        <x:f>H35*F35</x:f>
        <x:v>190.8</x:v>
      </x:c>
      <x:c r="J35" s="17" t="n">
        <x:f>MAX(0,100000-G35)*F35</x:f>
        <x:v>2098.8</x:v>
      </x:c>
    </x:row>
    <x:row r="36">
      <x:c r="A36" s="14" t="str">
        <x:v>United Kingdom</x:v>
      </x:c>
      <x:c r="B36" s="14" t="str">
        <x:v>Country</x:v>
      </x:c>
      <x:c r="C36" s="14" t="str">
        <x:v>GB</x:v>
      </x:c>
      <x:c r="D36" s="15" t="n">
        <x:v>0.022</x:v>
      </x:c>
      <x:c r="E36" s="15" t="n">
        <x:v>0</x:v>
      </x:c>
      <x:c r="F36" s="15" t="n">
        <x:v>0.022</x:v>
      </x:c>
      <x:c r="G36" s="16" t="n">
        <x:v>1000</x:v>
      </x:c>
      <x:c r="H36" s="16" t="n">
        <x:f>MAX(0,10000-G36)</x:f>
        <x:v>9000</x:v>
      </x:c>
      <x:c r="I36" s="17" t="n">
        <x:f>H36*F36</x:f>
        <x:v>198</x:v>
      </x:c>
      <x:c r="J36" s="17" t="n">
        <x:f>MAX(0,100000-G36)*F36</x:f>
        <x:v>2178</x:v>
      </x:c>
    </x:row>
    <x:row r="37">
      <x:c r="A37" s="14" t="str">
        <x:v>Morocco</x:v>
      </x:c>
      <x:c r="B37" s="14" t="str">
        <x:v>Country</x:v>
      </x:c>
      <x:c r="C37" s="14" t="str">
        <x:v>MA</x:v>
      </x:c>
      <x:c r="D37" s="15" t="n">
        <x:v>0.023</x:v>
      </x:c>
      <x:c r="E37" s="15" t="n">
        <x:v>0</x:v>
      </x:c>
      <x:c r="F37" s="15" t="n">
        <x:v>0.023</x:v>
      </x:c>
      <x:c r="G37" s="16" t="n">
        <x:v>1000</x:v>
      </x:c>
      <x:c r="H37" s="16" t="n">
        <x:f>MAX(0,10000-G37)</x:f>
        <x:v>9000</x:v>
      </x:c>
      <x:c r="I37" s="17" t="n">
        <x:f>H37*F37</x:f>
        <x:v>207</x:v>
      </x:c>
      <x:c r="J37" s="17" t="n">
        <x:f>MAX(0,100000-G37)*F37</x:f>
        <x:v>2277</x:v>
      </x:c>
    </x:row>
    <x:row r="38">
      <x:c r="A38" s="14" t="str">
        <x:v>Oman</x:v>
      </x:c>
      <x:c r="B38" s="14" t="str">
        <x:v>Country</x:v>
      </x:c>
      <x:c r="C38" s="14" t="str">
        <x:v>OM</x:v>
      </x:c>
      <x:c r="D38" s="15" t="n">
        <x:v>0.0247</x:v>
      </x:c>
      <x:c r="E38" s="15" t="n">
        <x:v>0</x:v>
      </x:c>
      <x:c r="F38" s="15" t="n">
        <x:v>0.0247</x:v>
      </x:c>
      <x:c r="G38" s="16" t="n">
        <x:v>1000</x:v>
      </x:c>
      <x:c r="H38" s="16" t="n">
        <x:f>MAX(0,10000-G38)</x:f>
        <x:v>9000</x:v>
      </x:c>
      <x:c r="I38" s="17" t="n">
        <x:f>H38*F38</x:f>
        <x:v>222.3</x:v>
      </x:c>
      <x:c r="J38" s="17" t="n">
        <x:f>MAX(0,100000-G38)*F38</x:f>
        <x:v>2445.3</x:v>
      </x:c>
    </x:row>
    <x:row r="39">
      <x:c r="A39" s="14" t="str">
        <x:v>Indonesia</x:v>
      </x:c>
      <x:c r="B39" s="14" t="str">
        <x:v>Country</x:v>
      </x:c>
      <x:c r="C39" s="14" t="str">
        <x:v>ID</x:v>
      </x:c>
      <x:c r="D39" s="15" t="n">
        <x:v>0.025</x:v>
      </x:c>
      <x:c r="E39" s="15" t="n">
        <x:v>0</x:v>
      </x:c>
      <x:c r="F39" s="15" t="n">
        <x:v>0.025</x:v>
      </x:c>
      <x:c r="G39" s="16" t="n">
        <x:v>1000</x:v>
      </x:c>
      <x:c r="H39" s="16" t="n">
        <x:f>MAX(0,10000-G39)</x:f>
        <x:v>9000</x:v>
      </x:c>
      <x:c r="I39" s="17" t="n">
        <x:f>H39*F39</x:f>
        <x:v>225</x:v>
      </x:c>
      <x:c r="J39" s="17" t="n">
        <x:f>MAX(0,100000-G39)*F39</x:f>
        <x:v>2475</x:v>
      </x:c>
    </x:row>
    <x:row r="40">
      <x:c r="A40" s="14" t="str">
        <x:v>Argentina</x:v>
      </x:c>
      <x:c r="B40" s="14" t="str">
        <x:v>Country</x:v>
      </x:c>
      <x:c r="C40" s="14" t="str">
        <x:v>AR</x:v>
      </x:c>
      <x:c r="D40" s="15" t="n">
        <x:v>0.026</x:v>
      </x:c>
      <x:c r="E40" s="15" t="n">
        <x:v>0</x:v>
      </x:c>
      <x:c r="F40" s="15" t="n">
        <x:v>0.026</x:v>
      </x:c>
      <x:c r="G40" s="16" t="n">
        <x:v>1000</x:v>
      </x:c>
      <x:c r="H40" s="16" t="n">
        <x:f>MAX(0,10000-G40)</x:f>
        <x:v>9000</x:v>
      </x:c>
      <x:c r="I40" s="17" t="n">
        <x:f>H40*F40</x:f>
        <x:v>234</x:v>
      </x:c>
      <x:c r="J40" s="17" t="n">
        <x:f>MAX(0,100000-G40)*F40</x:f>
        <x:v>2574</x:v>
      </x:c>
    </x:row>
    <x:row r="41">
      <x:c r="A41" s="14" t="str">
        <x:v>Hong Kong</x:v>
      </x:c>
      <x:c r="B41" s="14" t="str">
        <x:v>Country</x:v>
      </x:c>
      <x:c r="C41" s="14" t="str">
        <x:v>HK</x:v>
      </x:c>
      <x:c r="D41" s="15" t="n">
        <x:v>0.026</x:v>
      </x:c>
      <x:c r="E41" s="15" t="n">
        <x:v>0</x:v>
      </x:c>
      <x:c r="F41" s="15" t="n">
        <x:v>0.026</x:v>
      </x:c>
      <x:c r="G41" s="16" t="n">
        <x:v>1000</x:v>
      </x:c>
      <x:c r="H41" s="16" t="n">
        <x:f>MAX(0,10000-G41)</x:f>
        <x:v>9000</x:v>
      </x:c>
      <x:c r="I41" s="17" t="n">
        <x:f>H41*F41</x:f>
        <x:v>234</x:v>
      </x:c>
      <x:c r="J41" s="17" t="n">
        <x:f>MAX(0,100000-G41)*F41</x:f>
        <x:v>2574</x:v>
      </x:c>
    </x:row>
    <x:row r="42">
      <x:c r="A42" s="14" t="str">
        <x:v>Romania</x:v>
      </x:c>
      <x:c r="B42" s="14" t="str">
        <x:v>Country</x:v>
      </x:c>
      <x:c r="C42" s="14" t="str">
        <x:v>RO</x:v>
      </x:c>
      <x:c r="D42" s="15" t="n">
        <x:v>0.029</x:v>
      </x:c>
      <x:c r="E42" s="15" t="n">
        <x:v>0</x:v>
      </x:c>
      <x:c r="F42" s="15" t="n">
        <x:v>0.029</x:v>
      </x:c>
      <x:c r="G42" s="16" t="n">
        <x:v>1000</x:v>
      </x:c>
      <x:c r="H42" s="16" t="n">
        <x:f>MAX(0,10000-G42)</x:f>
        <x:v>9000</x:v>
      </x:c>
      <x:c r="I42" s="17" t="n">
        <x:f>H42*F42</x:f>
        <x:v>261</x:v>
      </x:c>
      <x:c r="J42" s="17" t="n">
        <x:f>MAX(0,100000-G42)*F42</x:f>
        <x:v>2871</x:v>
      </x:c>
    </x:row>
    <x:row r="43">
      <x:c r="A43" s="14" t="str">
        <x:v>Ukraine</x:v>
      </x:c>
      <x:c r="B43" s="14" t="str">
        <x:v>Country</x:v>
      </x:c>
      <x:c r="C43" s="14" t="str">
        <x:v>UA</x:v>
      </x:c>
      <x:c r="D43" s="15" t="n">
        <x:v>0.0298</x:v>
      </x:c>
      <x:c r="E43" s="15" t="n">
        <x:v>0</x:v>
      </x:c>
      <x:c r="F43" s="15" t="n">
        <x:v>0.0298</x:v>
      </x:c>
      <x:c r="G43" s="16" t="n">
        <x:v>1000</x:v>
      </x:c>
      <x:c r="H43" s="16" t="n">
        <x:f>MAX(0,10000-G43)</x:f>
        <x:v>9000</x:v>
      </x:c>
      <x:c r="I43" s="17" t="n">
        <x:f>H43*F43</x:f>
        <x:v>268.2</x:v>
      </x:c>
      <x:c r="J43" s="17" t="n">
        <x:f>MAX(0,100000-G43)*F43</x:f>
        <x:v>2950.2</x:v>
      </x:c>
    </x:row>
    <x:row r="44">
      <x:c r="A44" s="14" t="str">
        <x:v>France</x:v>
      </x:c>
      <x:c r="B44" s="14" t="str">
        <x:v>Country</x:v>
      </x:c>
      <x:c r="C44" s="14" t="str">
        <x:v>FR</x:v>
      </x:c>
      <x:c r="D44" s="15" t="n">
        <x:v>0.03</x:v>
      </x:c>
      <x:c r="E44" s="15" t="n">
        <x:v>0</x:v>
      </x:c>
      <x:c r="F44" s="15" t="n">
        <x:v>0.03</x:v>
      </x:c>
      <x:c r="G44" s="16" t="n">
        <x:v>1000</x:v>
      </x:c>
      <x:c r="H44" s="16" t="n">
        <x:f>MAX(0,10000-G44)</x:f>
        <x:v>9000</x:v>
      </x:c>
      <x:c r="I44" s="17" t="n">
        <x:f>H44*F44</x:f>
        <x:v>270</x:v>
      </x:c>
      <x:c r="J44" s="17" t="n">
        <x:f>MAX(0,100000-G44)*F44</x:f>
        <x:v>2970</x:v>
      </x:c>
    </x:row>
    <x:row r="45">
      <x:c r="A45" s="14" t="str">
        <x:v>Italy</x:v>
      </x:c>
      <x:c r="B45" s="14" t="str">
        <x:v>Country</x:v>
      </x:c>
      <x:c r="C45" s="14" t="str">
        <x:v>IT</x:v>
      </x:c>
      <x:c r="D45" s="15" t="n">
        <x:v>0.03</x:v>
      </x:c>
      <x:c r="E45" s="15" t="n">
        <x:v>0</x:v>
      </x:c>
      <x:c r="F45" s="15" t="n">
        <x:v>0.03</x:v>
      </x:c>
      <x:c r="G45" s="16" t="n">
        <x:v>1000</x:v>
      </x:c>
      <x:c r="H45" s="16" t="n">
        <x:f>MAX(0,10000-G45)</x:f>
        <x:v>9000</x:v>
      </x:c>
      <x:c r="I45" s="17" t="n">
        <x:f>H45*F45</x:f>
        <x:v>270</x:v>
      </x:c>
      <x:c r="J45" s="17" t="n">
        <x:f>MAX(0,100000-G45)*F45</x:f>
        <x:v>2970</x:v>
      </x:c>
    </x:row>
    <x:row r="46">
      <x:c r="A46" s="14" t="str">
        <x:v>Peru</x:v>
      </x:c>
      <x:c r="B46" s="14" t="str">
        <x:v>Country</x:v>
      </x:c>
      <x:c r="C46" s="14" t="str">
        <x:v>PE</x:v>
      </x:c>
      <x:c r="D46" s="15" t="n">
        <x:v>0.03</x:v>
      </x:c>
      <x:c r="E46" s="15" t="n">
        <x:v>0</x:v>
      </x:c>
      <x:c r="F46" s="15" t="n">
        <x:v>0.03</x:v>
      </x:c>
      <x:c r="G46" s="16" t="n">
        <x:v>1000</x:v>
      </x:c>
      <x:c r="H46" s="16" t="n">
        <x:f>MAX(0,10000-G46)</x:f>
        <x:v>9000</x:v>
      </x:c>
      <x:c r="I46" s="17" t="n">
        <x:f>H46*F46</x:f>
        <x:v>270</x:v>
      </x:c>
      <x:c r="J46" s="17" t="n">
        <x:f>MAX(0,100000-G46)*F46</x:f>
        <x:v>2970</x:v>
      </x:c>
    </x:row>
    <x:row r="47">
      <x:c r="A47" s="14" t="str">
        <x:v>Hungary</x:v>
      </x:c>
      <x:c r="B47" s="14" t="str">
        <x:v>Country</x:v>
      </x:c>
      <x:c r="C47" s="14" t="str">
        <x:v>HU</x:v>
      </x:c>
      <x:c r="D47" s="15" t="n">
        <x:v>0.035</x:v>
      </x:c>
      <x:c r="E47" s="15" t="n">
        <x:v>0</x:v>
      </x:c>
      <x:c r="F47" s="15" t="n">
        <x:v>0.035</x:v>
      </x:c>
      <x:c r="G47" s="16" t="n">
        <x:v>1000</x:v>
      </x:c>
      <x:c r="H47" s="16" t="n">
        <x:f>MAX(0,10000-G47)</x:f>
        <x:v>9000</x:v>
      </x:c>
      <x:c r="I47" s="17" t="n">
        <x:f>H47*F47</x:f>
        <x:v>315.00000000000006</x:v>
      </x:c>
      <x:c r="J47" s="17" t="n">
        <x:f>MAX(0,100000-G47)*F47</x:f>
        <x:v>3465.0000000000005</x:v>
      </x:c>
    </x:row>
    <x:row r="48">
      <x:c r="A48" s="14" t="str">
        <x:v>Russia</x:v>
      </x:c>
      <x:c r="B48" s="14" t="str">
        <x:v>Country</x:v>
      </x:c>
      <x:c r="C48" s="14" t="str">
        <x:v>RU</x:v>
      </x:c>
      <x:c r="D48" s="15" t="n">
        <x:v>0.04</x:v>
      </x:c>
      <x:c r="E48" s="15" t="n">
        <x:v>0</x:v>
      </x:c>
      <x:c r="F48" s="15" t="n">
        <x:v>0.04</x:v>
      </x:c>
      <x:c r="G48" s="16" t="n">
        <x:v>1000</x:v>
      </x:c>
      <x:c r="H48" s="16" t="n">
        <x:f>MAX(0,10000-G48)</x:f>
        <x:v>9000</x:v>
      </x:c>
      <x:c r="I48" s="17" t="n">
        <x:f>H48*F48</x:f>
        <x:v>360</x:v>
      </x:c>
      <x:c r="J48" s="17" t="n">
        <x:f>MAX(0,100000-G48)*F48</x:f>
        <x:v>3960</x:v>
      </x:c>
    </x:row>
    <x:row r="49">
      <x:c r="A49" s="14" t="str">
        <x:v>Kuwait</x:v>
      </x:c>
      <x:c r="B49" s="14" t="str">
        <x:v>Country</x:v>
      </x:c>
      <x:c r="C49" s="14" t="str">
        <x:v>KW</x:v>
      </x:c>
      <x:c r="D49" s="15" t="n">
        <x:v>0.044</x:v>
      </x:c>
      <x:c r="E49" s="15" t="n">
        <x:v>0</x:v>
      </x:c>
      <x:c r="F49" s="15" t="n">
        <x:v>0.044</x:v>
      </x:c>
      <x:c r="G49" s="16" t="n">
        <x:v>1000</x:v>
      </x:c>
      <x:c r="H49" s="16" t="n">
        <x:f>MAX(0,10000-G49)</x:f>
        <x:v>9000</x:v>
      </x:c>
      <x:c r="I49" s="17" t="n">
        <x:f>H49*F49</x:f>
        <x:v>396</x:v>
      </x:c>
      <x:c r="J49" s="17" t="n">
        <x:f>MAX(0,100000-G49)*F49</x:f>
        <x:v>4356</x:v>
      </x:c>
    </x:row>
    <x:row r="50">
      <x:c r="A50" s="14" t="str">
        <x:v>Netherlands</x:v>
      </x:c>
      <x:c r="B50" s="14" t="str">
        <x:v>Country</x:v>
      </x:c>
      <x:c r="C50" s="14" t="str">
        <x:v>NL</x:v>
      </x:c>
      <x:c r="D50" s="15" t="n">
        <x:v>0.05</x:v>
      </x:c>
      <x:c r="E50" s="15" t="n">
        <x:v>0</x:v>
      </x:c>
      <x:c r="F50" s="15" t="n">
        <x:v>0.05</x:v>
      </x:c>
      <x:c r="G50" s="16" t="n">
        <x:v>1000</x:v>
      </x:c>
      <x:c r="H50" s="16" t="n">
        <x:f>MAX(0,10000-G50)</x:f>
        <x:v>9000</x:v>
      </x:c>
      <x:c r="I50" s="17" t="n">
        <x:f>H50*F50</x:f>
        <x:v>450</x:v>
      </x:c>
      <x:c r="J50" s="17" t="n">
        <x:f>MAX(0,100000-G50)*F50</x:f>
        <x:v>4950</x:v>
      </x:c>
    </x:row>
    <x:row r="51">
      <x:c r="A51" s="14" t="str">
        <x:v>Germany</x:v>
      </x:c>
      <x:c r="B51" s="14" t="str">
        <x:v>Country</x:v>
      </x:c>
      <x:c r="C51" s="14" t="str">
        <x:v>DE</x:v>
      </x:c>
      <x:c r="D51" s="15" t="n">
        <x:v>0.055</x:v>
      </x:c>
      <x:c r="E51" s="15" t="n">
        <x:v>0</x:v>
      </x:c>
      <x:c r="F51" s="15" t="n">
        <x:v>0.055</x:v>
      </x:c>
      <x:c r="G51" s="16" t="n">
        <x:v>1000</x:v>
      </x:c>
      <x:c r="H51" s="16" t="n">
        <x:f>MAX(0,10000-G51)</x:f>
        <x:v>9000</x:v>
      </x:c>
      <x:c r="I51" s="17" t="n">
        <x:f>H51*F51</x:f>
        <x:v>495</x:v>
      </x:c>
      <x:c r="J51" s="17" t="n">
        <x:f>MAX(0,100000-G51)*F51</x:f>
        <x:v>5445</x:v>
      </x:c>
    </x:row>
  </x:sheetData>
  <x:mergeCells>
    <x:mergeCell ref="A1:J1"/>
    <x:mergeCell ref="A2:J2"/>
    <x:mergeCell ref="A3:J3"/>
  </x:mergeCells>
  <x:conditionalFormatting sqref="F5:F51">
    <x:cfRule type="colorScale" priority="1">
      <x:colorScale>
        <x:cfvo type="min"/>
        <x:cfvo type="percentile" val="50"/>
        <x:cfvo type="max"/>
        <x:color rgb="FFD9EAD3"/>
        <x:color rgb="FFFFF2CC"/>
        <x:color rgb="FFF4CCCC"/>
      </x:colorScale>
    </x:cfRule>
  </x:conditionalFormatting>
  <x:pageMargins left="0.7" right="0.7" top="0.75" bottom="0.75" header="0.3" footer="0.3"/>
  <x:tableParts count="1">
    <x:tablePart xmlns:r="http://schemas.openxmlformats.org/officeDocument/2006/relationships" r:id="R607911c132694a10"/>
  </x:tableParts>
</x:worksheet>
</file>

<file path=xl/worksheets/sheet4.xml><?xml version="1.0" encoding="utf-8"?>
<x:worksheet xmlns:x="http://schemas.openxmlformats.org/spreadsheetml/2006/main">
  <x:sheetPr>
    <x:tabColor rgb="FFA5A5A5"/>
  </x:sheetPr>
  <x:sheetViews>
    <x:sheetView showGridLines="0" workbookViewId="0"/>
  </x:sheetViews>
  <x:sheetFormatPr defaultRowHeight="15"/>
  <x:cols>
    <x:col min="1" max="1" width="33" hidden="0" customWidth="1"/>
    <x:col min="2" max="2" width="52" hidden="0" customWidth="1"/>
    <x:col min="3" max="3" width="80" hidden="0" customWidth="1"/>
  </x:cols>
  <x:sheetData>
    <x:row r="1">
      <x:c r="A1" s="2" t="str">
        <x:v>Definitions, assumptions and sources</x:v>
      </x:c>
      <x:c r="B1" s="2"/>
      <x:c r="C1" s="2"/>
      <x:c r="D1" s="2"/>
      <x:c r="E1" s="2"/>
      <x:c r="F1" s="2"/>
    </x:row>
    <x:row r="3">
      <x:c r="A3" s="86" t="str">
        <x:v>Effective date</x:v>
      </x:c>
      <x:c r="B3" s="100" t="str">
        <x:v>1 October 2026</x:v>
      </x:c>
    </x:row>
    <x:row r="4">
      <x:c r="A4" s="88" t="str">
        <x:v>Scope</x:v>
      </x:c>
      <x:c r="B4" s="101" t="str">
        <x:v>WhatsApp Business Platform / Cloud API only</x:v>
      </x:c>
    </x:row>
    <x:row r="5">
      <x:c r="A5" s="88" t="str">
        <x:v>Service message</x:v>
      </x:c>
      <x:c r="B5" s="101" t="str">
        <x:v>A non-template, free-form reply sent while the 24-hour customer-service window is open</x:v>
      </x:c>
    </x:row>
    <x:row r="6">
      <x:c r="A6" s="88" t="str">
        <x:v>Billing unit</x:v>
      </x:c>
      <x:c r="B6" s="101" t="str">
        <x:v>One delivered service message</x:v>
      </x:c>
    </x:row>
    <x:row r="7">
      <x:c r="A7" s="88" t="str">
        <x:v>Free tier</x:v>
      </x:c>
      <x:c r="B7" s="101" t="str">
        <x:v>1,000 delivered service messages per business phone number per calendar month</x:v>
      </x:c>
    </x:row>
    <x:row r="8">
      <x:c r="A8" s="88" t="str">
        <x:v>Tier mechanics</x:v>
      </x:c>
      <x:c r="B8" s="101" t="str">
        <x:v>The allowance resets monthly, does not roll over, and service messages have no volume tiers</x:v>
      </x:c>
    </x:row>
    <x:row r="9">
      <x:c r="A9" s="88" t="str">
        <x:v>Recipient market</x:v>
      </x:c>
      <x:c r="B9" s="101" t="str">
        <x:v>The customer's destination market determines the rate</x:v>
      </x:c>
    </x:row>
    <x:row r="10">
      <x:c r="A10" s="88" t="str">
        <x:v>Excluded from Meta fee</x:v>
      </x:c>
      <x:c r="B10" s="101" t="str">
        <x:v>Inbound customer messages, failed/undelivered messages, eligible 72-hour Click-to-WhatsApp entry windows</x:v>
      </x:c>
    </x:row>
    <x:row r="12">
      <x:c r="A12" s="39" t="str">
        <x:v>Sources</x:v>
      </x:c>
      <x:c r="B12" s="39"/>
      <x:c r="C12" s="39"/>
      <x:c r="D12" s="39"/>
      <x:c r="E12" s="39"/>
      <x:c r="F12" s="39"/>
    </x:row>
    <x:row r="13">
      <x:c r="A13" s="102" t="str">
        <x:v>Source</x:v>
      </x:c>
      <x:c r="B13" s="102" t="str">
        <x:v>Use in workbook</x:v>
      </x:c>
      <x:c r="C13" s="102" t="str">
        <x:v>URL</x:v>
      </x:c>
    </x:row>
    <x:row r="14" ht="34" customHeight="1">
      <x:c r="A14" s="95" t="str">
        <x:v>Meta — WhatsApp Business Platform pricing</x:v>
      </x:c>
      <x:c r="B14" s="95" t="str">
        <x:v>Primary pricing documentation and rate-card location</x:v>
      </x:c>
      <x:c r="C14" s="95" t="str">
        <x:v>https://developers.facebook.com/documentation/business-messaging/whatsapp/pricing</x:v>
      </x:c>
    </x:row>
    <x:row r="15" ht="34" customHeight="1">
      <x:c r="A15" s="95" t="str">
        <x:v>Meta — October 1, 2026 USD rate card</x:v>
      </x:c>
      <x:c r="B15" s="95" t="str">
        <x:v>Official spreadsheet with old/new pricing columns</x:v>
      </x:c>
      <x:c r="C15" s="95" t="str">
        <x:v>https://docs.google.com/spreadsheets/d/1MULHp9AApGmRmCP6bHHKKoNOkPsY8WPWLrwh6Fs-BkA/edit?gid=1287089303</x:v>
      </x:c>
    </x:row>
    <x:row r="16" ht="34" customHeight="1">
      <x:c r="A16" s="95" t="str">
        <x:v>Wabery — complete October 1, 2026 card</x:v>
      </x:c>
      <x:c r="B16" s="95" t="str">
        <x:v>Cross-check of 47 market rows and service=utility logic</x:v>
      </x:c>
      <x:c r="C16" s="95" t="str">
        <x:v>https://wabery.com/blog/meta-whatsapp-october-1-2026-rate-card-service-messages/</x:v>
      </x:c>
    </x:row>
    <x:row r="17" ht="34" customHeight="1">
      <x:c r="A17" s="95" t="str">
        <x:v>Sinch Engage — pricing mechanics</x:v>
      </x:c>
      <x:c r="B17" s="95" t="str">
        <x:v>Independent confirmation of quota, delivery billing and provider fees</x:v>
      </x:c>
      <x:c r="C17" s="95" t="str">
        <x:v>https://support.app.sinch.com/hc/en-us/articles/17443227354895-How-WhatsApp-pricing-works</x:v>
      </x:c>
    </x:row>
    <x:row r="18" ht="34" customHeight="1">
      <x:c r="A18" s="95" t="str">
        <x:v>AWS — Amazon SNS pricing</x:v>
      </x:c>
      <x:c r="B18" s="95" t="str">
        <x:v>SNS mobile push, email delivery and request pricing</x:v>
      </x:c>
      <x:c r="C18" s="95" t="str">
        <x:v>https://aws.amazon.com/sns/pricing/</x:v>
      </x:c>
    </x:row>
    <x:row r="19" ht="34" customHeight="1">
      <x:c r="A19" s="95" t="str">
        <x:v>AWS — Amazon SNS FAQs</x:v>
      </x:c>
      <x:c r="B19" s="95" t="str">
        <x:v>Free tier and mobile push delivery mechanics</x:v>
      </x:c>
      <x:c r="C19" s="95" t="str">
        <x:v>https://aws.amazon.com/sns/faqs/</x:v>
      </x:c>
    </x:row>
    <x:row r="20" ht="34" customHeight="1">
      <x:c r="A20" s="95" t="str">
        <x:v>AWS — Amazon SES pricing</x:v>
      </x:c>
      <x:c r="B20" s="95" t="str">
        <x:v>À-la-carte and Essentials outbound email pricing</x:v>
      </x:c>
      <x:c r="C20" s="95" t="str">
        <x:v>https://aws.amazon.com/ses/pricing/</x:v>
      </x:c>
    </x:row>
  </x:sheetData>
  <x:mergeCells>
    <x:mergeCell ref="A1:F1"/>
    <x:mergeCell ref="A12:F12"/>
  </x:mergeCells>
  <x:pageMargins left="0.7" right="0.7" top="0.75" bottom="0.75" header="0.3" footer="0.3"/>
</x:worksheet>
</file>